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KoltsegvetesekBeszamolok\Költségvetés 2018\RM 201807\"/>
    </mc:Choice>
  </mc:AlternateContent>
  <xr:revisionPtr revIDLastSave="0" documentId="13_ncr:1_{5D72384C-7F69-4429-A0F7-086877BFF229}" xr6:coauthVersionLast="38" xr6:coauthVersionMax="38" xr10:uidLastSave="{00000000-0000-0000-0000-000000000000}"/>
  <bookViews>
    <workbookView xWindow="0" yWindow="0" windowWidth="14370" windowHeight="7365" firstSheet="11" activeTab="13" xr2:uid="{00000000-000D-0000-FFFF-FFFF00000000}"/>
  </bookViews>
  <sheets>
    <sheet name="1. ÖSSZES bevétel (2)" sheetId="40" r:id="rId1"/>
    <sheet name="2. ÖSSZES kiadások" sheetId="39" r:id="rId2"/>
    <sheet name="3.Intézményi bevételek (2)" sheetId="66" r:id="rId3"/>
    <sheet name="4.Intézményi kiadások (2)" sheetId="67" r:id="rId4"/>
    <sheet name="5.1 Önkormányzat bevétele (2)" sheetId="64" r:id="rId5"/>
    <sheet name="5.2 Önkormányzat kiadása (3)" sheetId="65" r:id="rId6"/>
    <sheet name="6. beruházás" sheetId="79" r:id="rId7"/>
    <sheet name="7.  felújítás (2)" sheetId="80" r:id="rId8"/>
    <sheet name="8.  melléklet létszám (2 (4)" sheetId="62" r:id="rId9"/>
    <sheet name="9.1.mell működés mérleg" sheetId="42" r:id="rId10"/>
    <sheet name="9.2.mell felhalm mérleg" sheetId="43" r:id="rId11"/>
    <sheet name="9.3. összevont kv-i mérleg" sheetId="44" r:id="rId12"/>
    <sheet name="10. melléklet EU tám. projektek" sheetId="78" r:id="rId13"/>
    <sheet name="11. melléklet ált. és cé (2)" sheetId="73" r:id="rId14"/>
    <sheet name="12. melléklet többéves" sheetId="76" r:id="rId15"/>
    <sheet name="13. sz.melléklet ütemterv" sheetId="63" r:id="rId16"/>
    <sheet name="14. közvetett támogatások" sheetId="49" r:id="rId17"/>
    <sheet name="15. támogatások " sheetId="47" r:id="rId18"/>
    <sheet name="16.melléklet" sheetId="86" r:id="rId19"/>
    <sheet name="17. melléklet" sheetId="51" r:id="rId20"/>
    <sheet name="1.tájékoztató kimutatás (3)" sheetId="81" r:id="rId21"/>
    <sheet name="2.Tájékoztató kimutatás (2)" sheetId="72" r:id="rId22"/>
    <sheet name="3. Tájékoztató kimutatás" sheetId="83" r:id="rId23"/>
    <sheet name="4.Tájékoztató kimutatás" sheetId="84" r:id="rId24"/>
  </sheets>
  <definedNames>
    <definedName name="_xlnm.Print_Titles" localSheetId="21">'2.Tájékoztató kimutatás (2)'!$2:$4</definedName>
    <definedName name="_xlnm.Print_Titles" localSheetId="4">'5.1 Önkormányzat bevétele (2)'!$3:$5</definedName>
    <definedName name="_xlnm.Print_Titles" localSheetId="5">'5.2 Önkormányzat kiadása (3)'!$2:$4</definedName>
    <definedName name="_xlnm.Print_Area" localSheetId="14">'12. melléklet többéves'!$A$1:$Q$16</definedName>
    <definedName name="_xlnm.Print_Area" localSheetId="15">'13. sz.melléklet ütemterv'!$A$1:$O$26</definedName>
    <definedName name="_xlnm.Print_Area" localSheetId="21">'2.Tájékoztató kimutatás (2)'!$A$1:$AC$31</definedName>
    <definedName name="_xlnm.Print_Area" localSheetId="22">'3. Tájékoztató kimutatás'!$A$1:$N$13</definedName>
    <definedName name="_xlnm.Print_Area" localSheetId="2">'3.Intézményi bevételek (2)'!$A$1:$J$37</definedName>
    <definedName name="_xlnm.Print_Area" localSheetId="3">'4.Intézményi kiadások (2)'!$A$1:$J$26</definedName>
    <definedName name="_xlnm.Print_Area" localSheetId="4">'5.1 Önkormányzat bevétele (2)'!$A$1:$D$51</definedName>
    <definedName name="_xlnm.Print_Area" localSheetId="5">'5.2 Önkormányzat kiadása (3)'!$A$1:$D$97</definedName>
    <definedName name="_xlnm.Print_Area" localSheetId="6">'6. beruházás'!$A$1:$H$50</definedName>
    <definedName name="_xlnm.Print_Area" localSheetId="9">'9.1.mell működés mérleg'!$A$1:$G$21</definedName>
    <definedName name="_xlnm.Print_Area" localSheetId="10">'9.2.mell felhalm mérleg'!$A$1:$F$20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5" i="80" l="1"/>
  <c r="D15" i="80"/>
  <c r="D28" i="65" l="1"/>
  <c r="D20" i="65"/>
  <c r="D13" i="64"/>
  <c r="C82" i="65" l="1"/>
  <c r="D82" i="65"/>
  <c r="D46" i="79"/>
  <c r="D10" i="86" l="1"/>
  <c r="E20" i="42" l="1"/>
  <c r="C18" i="40"/>
  <c r="C17" i="40"/>
  <c r="C16" i="39"/>
  <c r="C12" i="83"/>
  <c r="AB27" i="72"/>
  <c r="AB23" i="72"/>
  <c r="AB20" i="72"/>
  <c r="AB12" i="72"/>
  <c r="AB9" i="72"/>
  <c r="C12" i="81"/>
  <c r="C9" i="81"/>
  <c r="C15" i="80"/>
  <c r="C46" i="79"/>
  <c r="D22" i="67"/>
  <c r="D24" i="67" s="1"/>
  <c r="B22" i="67"/>
  <c r="B24" i="67" s="1"/>
  <c r="G11" i="67"/>
  <c r="G13" i="67" s="1"/>
  <c r="D11" i="67"/>
  <c r="D13" i="67" s="1"/>
  <c r="B11" i="67"/>
  <c r="B13" i="67" s="1"/>
  <c r="I22" i="66"/>
  <c r="I24" i="66" s="1"/>
  <c r="D11" i="66"/>
  <c r="D13" i="66" s="1"/>
  <c r="B11" i="66"/>
  <c r="B13" i="66" s="1"/>
  <c r="C28" i="65"/>
  <c r="C23" i="65"/>
  <c r="C20" i="65"/>
  <c r="C12" i="65"/>
  <c r="C50" i="64"/>
  <c r="C45" i="64"/>
  <c r="C42" i="64"/>
  <c r="C39" i="64"/>
  <c r="C37" i="64"/>
  <c r="C26" i="64"/>
  <c r="C24" i="64"/>
  <c r="C18" i="64"/>
  <c r="C15" i="64"/>
  <c r="C13" i="64"/>
  <c r="D50" i="79"/>
  <c r="F12" i="86"/>
  <c r="F16" i="86"/>
  <c r="G16" i="86"/>
  <c r="G12" i="86" s="1"/>
  <c r="H16" i="86"/>
  <c r="H12" i="86" s="1"/>
  <c r="I16" i="86"/>
  <c r="I12" i="86" s="1"/>
  <c r="J16" i="86"/>
  <c r="J12" i="86" s="1"/>
  <c r="K16" i="86"/>
  <c r="K12" i="86" s="1"/>
  <c r="L16" i="86"/>
  <c r="L12" i="86" s="1"/>
  <c r="M16" i="86"/>
  <c r="M12" i="86" s="1"/>
  <c r="N16" i="86"/>
  <c r="N12" i="86" s="1"/>
  <c r="O16" i="86"/>
  <c r="O12" i="86" s="1"/>
  <c r="P16" i="86"/>
  <c r="P12" i="86" s="1"/>
  <c r="Q16" i="86"/>
  <c r="Q12" i="86" s="1"/>
  <c r="R16" i="86"/>
  <c r="R12" i="86" s="1"/>
  <c r="S16" i="86"/>
  <c r="S12" i="86" s="1"/>
  <c r="T16" i="86"/>
  <c r="T12" i="86" s="1"/>
  <c r="U16" i="86"/>
  <c r="U12" i="86" s="1"/>
  <c r="E16" i="86"/>
  <c r="E12" i="86" s="1"/>
  <c r="N10" i="86"/>
  <c r="N11" i="86" s="1"/>
  <c r="O10" i="86"/>
  <c r="O11" i="86" s="1"/>
  <c r="P10" i="86"/>
  <c r="P11" i="86" s="1"/>
  <c r="Q10" i="86"/>
  <c r="Q11" i="86" s="1"/>
  <c r="R10" i="86"/>
  <c r="R11" i="86" s="1"/>
  <c r="R19" i="86" s="1"/>
  <c r="S10" i="86"/>
  <c r="S11" i="86" s="1"/>
  <c r="T10" i="86"/>
  <c r="T11" i="86" s="1"/>
  <c r="T19" i="86" s="1"/>
  <c r="U10" i="86"/>
  <c r="U11" i="86" s="1"/>
  <c r="J10" i="86"/>
  <c r="J11" i="86" s="1"/>
  <c r="K10" i="86"/>
  <c r="K11" i="86" s="1"/>
  <c r="L10" i="86"/>
  <c r="L11" i="86" s="1"/>
  <c r="L19" i="86" s="1"/>
  <c r="M10" i="86"/>
  <c r="M11" i="86" s="1"/>
  <c r="H10" i="86"/>
  <c r="H11" i="86" s="1"/>
  <c r="H19" i="86" s="1"/>
  <c r="I10" i="86"/>
  <c r="I11" i="86" s="1"/>
  <c r="G10" i="86"/>
  <c r="G11" i="86" s="1"/>
  <c r="G19" i="86" s="1"/>
  <c r="F10" i="86"/>
  <c r="F11" i="86" s="1"/>
  <c r="E10" i="86"/>
  <c r="E11" i="86" s="1"/>
  <c r="E19" i="86" s="1"/>
  <c r="D20" i="86"/>
  <c r="U20" i="86" l="1"/>
  <c r="S20" i="86"/>
  <c r="O20" i="86"/>
  <c r="K20" i="86"/>
  <c r="I19" i="86"/>
  <c r="AB28" i="72"/>
  <c r="AB31" i="72" s="1"/>
  <c r="C46" i="64"/>
  <c r="C51" i="64" s="1"/>
  <c r="G20" i="86"/>
  <c r="E20" i="86"/>
  <c r="T20" i="86"/>
  <c r="R20" i="86"/>
  <c r="L20" i="86"/>
  <c r="H20" i="86"/>
  <c r="C29" i="65"/>
  <c r="C87" i="65" s="1"/>
  <c r="C93" i="65" s="1"/>
  <c r="C13" i="81"/>
  <c r="C25" i="39"/>
  <c r="C16" i="40"/>
  <c r="Q19" i="86"/>
  <c r="Q20" i="86"/>
  <c r="M19" i="86"/>
  <c r="M20" i="86"/>
  <c r="K19" i="86"/>
  <c r="U19" i="86"/>
  <c r="P19" i="86"/>
  <c r="N19" i="86"/>
  <c r="N20" i="86"/>
  <c r="J19" i="86"/>
  <c r="J20" i="86"/>
  <c r="D11" i="86"/>
  <c r="D19" i="86" s="1"/>
  <c r="F19" i="86"/>
  <c r="S19" i="86"/>
  <c r="P20" i="86"/>
  <c r="O19" i="86"/>
  <c r="I20" i="86"/>
  <c r="F20" i="86"/>
  <c r="F20" i="78"/>
  <c r="B20" i="78"/>
  <c r="O8" i="63" l="1"/>
  <c r="O6" i="63"/>
  <c r="G10" i="76"/>
  <c r="H10" i="76"/>
  <c r="I10" i="76"/>
  <c r="J10" i="76"/>
  <c r="K10" i="76"/>
  <c r="L10" i="76"/>
  <c r="M10" i="76"/>
  <c r="N10" i="76"/>
  <c r="O10" i="76"/>
  <c r="P10" i="76"/>
  <c r="Q10" i="76"/>
  <c r="F10" i="76"/>
  <c r="D16" i="39" l="1"/>
  <c r="D12" i="83"/>
  <c r="F12" i="83"/>
  <c r="AC20" i="72"/>
  <c r="AC27" i="72"/>
  <c r="D9" i="81"/>
  <c r="H11" i="67"/>
  <c r="D25" i="39" s="1"/>
  <c r="J22" i="66"/>
  <c r="J24" i="66" s="1"/>
  <c r="C11" i="42" s="1"/>
  <c r="G8" i="44" s="1"/>
  <c r="E19" i="43"/>
  <c r="C22" i="39"/>
  <c r="C15" i="39"/>
  <c r="C37" i="39" s="1"/>
  <c r="C14" i="39"/>
  <c r="C36" i="39" s="1"/>
  <c r="C13" i="39"/>
  <c r="C35" i="39" s="1"/>
  <c r="C12" i="39"/>
  <c r="C34" i="39" s="1"/>
  <c r="C11" i="39"/>
  <c r="C33" i="39" s="1"/>
  <c r="C10" i="39"/>
  <c r="C32" i="39" s="1"/>
  <c r="C9" i="39"/>
  <c r="C31" i="39" s="1"/>
  <c r="C8" i="39"/>
  <c r="C30" i="39" s="1"/>
  <c r="C7" i="39"/>
  <c r="C22" i="40"/>
  <c r="D13" i="62"/>
  <c r="D50" i="64"/>
  <c r="D23" i="65"/>
  <c r="C6" i="39" l="1"/>
  <c r="C28" i="39" s="1"/>
  <c r="C29" i="39"/>
  <c r="C35" i="66"/>
  <c r="D12" i="65" l="1"/>
  <c r="C15" i="40"/>
  <c r="C34" i="40" s="1"/>
  <c r="C14" i="40"/>
  <c r="C33" i="40" s="1"/>
  <c r="B8" i="43" s="1"/>
  <c r="C13" i="40"/>
  <c r="C32" i="40" s="1"/>
  <c r="B10" i="42" s="1"/>
  <c r="C12" i="40"/>
  <c r="C31" i="40" s="1"/>
  <c r="B7" i="43" s="1"/>
  <c r="C11" i="40"/>
  <c r="C30" i="40" s="1"/>
  <c r="B9" i="42" s="1"/>
  <c r="C10" i="40"/>
  <c r="C29" i="40" s="1"/>
  <c r="B8" i="42" s="1"/>
  <c r="C9" i="40"/>
  <c r="C28" i="40" s="1"/>
  <c r="B6" i="43" s="1"/>
  <c r="C8" i="40"/>
  <c r="C27" i="40" s="1"/>
  <c r="C7" i="40"/>
  <c r="D18" i="64"/>
  <c r="F15" i="80"/>
  <c r="E46" i="79"/>
  <c r="F46" i="79"/>
  <c r="D16" i="79"/>
  <c r="D8" i="79"/>
  <c r="D29" i="65" l="1"/>
  <c r="D87" i="65" s="1"/>
  <c r="D93" i="65" s="1"/>
  <c r="C6" i="40"/>
  <c r="C25" i="40" s="1"/>
  <c r="B7" i="42"/>
  <c r="C26" i="40"/>
  <c r="B6" i="42"/>
  <c r="B19" i="43"/>
  <c r="B20" i="43" l="1"/>
  <c r="B35" i="66"/>
  <c r="N26" i="63" l="1"/>
  <c r="M26" i="63"/>
  <c r="L26" i="63"/>
  <c r="K26" i="63"/>
  <c r="J26" i="63"/>
  <c r="I26" i="63"/>
  <c r="H26" i="63"/>
  <c r="G26" i="63"/>
  <c r="F26" i="63"/>
  <c r="E26" i="63"/>
  <c r="D26" i="63"/>
  <c r="C26" i="63"/>
  <c r="O25" i="63"/>
  <c r="O23" i="63"/>
  <c r="O24" i="63"/>
  <c r="O22" i="63"/>
  <c r="O21" i="63"/>
  <c r="O20" i="63"/>
  <c r="O19" i="63"/>
  <c r="O18" i="63"/>
  <c r="O17" i="63"/>
  <c r="N15" i="63"/>
  <c r="M15" i="63"/>
  <c r="L15" i="63"/>
  <c r="K15" i="63"/>
  <c r="J15" i="63"/>
  <c r="I15" i="63"/>
  <c r="H15" i="63"/>
  <c r="G15" i="63"/>
  <c r="F15" i="63"/>
  <c r="E15" i="63"/>
  <c r="D15" i="63"/>
  <c r="C15" i="63"/>
  <c r="O14" i="63"/>
  <c r="O11" i="63"/>
  <c r="O10" i="63"/>
  <c r="D15" i="39"/>
  <c r="D37" i="39" s="1"/>
  <c r="D15" i="40"/>
  <c r="D34" i="40" s="1"/>
  <c r="O9" i="63"/>
  <c r="O7" i="63"/>
  <c r="O15" i="63" l="1"/>
  <c r="O26" i="63"/>
  <c r="D17" i="40"/>
  <c r="D18" i="40"/>
  <c r="B15" i="84"/>
  <c r="F15" i="84"/>
  <c r="D16" i="40" l="1"/>
  <c r="AC9" i="72"/>
  <c r="AC12" i="72"/>
  <c r="AC23" i="72"/>
  <c r="F13" i="51"/>
  <c r="D12" i="81"/>
  <c r="D13" i="81" s="1"/>
  <c r="AC28" i="72" l="1"/>
  <c r="AC31" i="72" s="1"/>
  <c r="E9" i="49"/>
  <c r="D9" i="49"/>
  <c r="E9" i="73"/>
  <c r="D12" i="73" s="1"/>
  <c r="F16" i="79" l="1"/>
  <c r="E16" i="79"/>
  <c r="C16" i="79"/>
  <c r="F8" i="79"/>
  <c r="E8" i="79"/>
  <c r="C8" i="79"/>
  <c r="D7" i="39" l="1"/>
  <c r="D39" i="64"/>
  <c r="D14" i="39"/>
  <c r="D8" i="39"/>
  <c r="D12" i="40" l="1"/>
  <c r="D31" i="40" s="1"/>
  <c r="C7" i="43" s="1"/>
  <c r="D37" i="64" l="1"/>
  <c r="D24" i="64"/>
  <c r="D26" i="64" s="1"/>
  <c r="D15" i="64"/>
  <c r="D7" i="40"/>
  <c r="C6" i="42" s="1"/>
  <c r="C33" i="66"/>
  <c r="F11" i="66"/>
  <c r="F13" i="66" s="1"/>
  <c r="C11" i="66"/>
  <c r="J23" i="67"/>
  <c r="J21" i="67"/>
  <c r="J20" i="67"/>
  <c r="J19" i="67"/>
  <c r="J18" i="67"/>
  <c r="I23" i="67"/>
  <c r="I21" i="67"/>
  <c r="I20" i="67"/>
  <c r="I19" i="67"/>
  <c r="I18" i="67"/>
  <c r="I17" i="67"/>
  <c r="C11" i="67"/>
  <c r="D23" i="39" s="1"/>
  <c r="F11" i="67"/>
  <c r="C13" i="67"/>
  <c r="C32" i="66"/>
  <c r="C30" i="66"/>
  <c r="B33" i="66"/>
  <c r="B32" i="66"/>
  <c r="B31" i="66"/>
  <c r="B30" i="66"/>
  <c r="B29" i="66"/>
  <c r="F13" i="67" l="1"/>
  <c r="D24" i="39"/>
  <c r="D30" i="39" s="1"/>
  <c r="D10" i="40"/>
  <c r="D29" i="40" s="1"/>
  <c r="C8" i="42" s="1"/>
  <c r="D26" i="40"/>
  <c r="D9" i="39"/>
  <c r="D29" i="39"/>
  <c r="D10" i="39"/>
  <c r="D32" i="39" s="1"/>
  <c r="D13" i="39"/>
  <c r="D9" i="40"/>
  <c r="D28" i="40" s="1"/>
  <c r="D11" i="40"/>
  <c r="D11" i="39"/>
  <c r="D33" i="39" s="1"/>
  <c r="D8" i="40"/>
  <c r="D27" i="40" s="1"/>
  <c r="C7" i="42" l="1"/>
  <c r="C6" i="43"/>
  <c r="E13" i="62" l="1"/>
  <c r="C13" i="62"/>
  <c r="C22" i="67"/>
  <c r="C24" i="67" s="1"/>
  <c r="D27" i="39"/>
  <c r="D36" i="39" s="1"/>
  <c r="E22" i="67"/>
  <c r="E11" i="67"/>
  <c r="E13" i="67" s="1"/>
  <c r="C13" i="66"/>
  <c r="E10" i="76"/>
  <c r="O13" i="63"/>
  <c r="H22" i="67"/>
  <c r="H24" i="67" s="1"/>
  <c r="G22" i="67"/>
  <c r="G24" i="67" s="1"/>
  <c r="F22" i="67"/>
  <c r="F24" i="67" s="1"/>
  <c r="E24" i="67"/>
  <c r="J17" i="67"/>
  <c r="J11" i="67"/>
  <c r="J13" i="67" s="1"/>
  <c r="I11" i="67"/>
  <c r="I13" i="67" s="1"/>
  <c r="C31" i="66"/>
  <c r="C29" i="66"/>
  <c r="H22" i="66"/>
  <c r="H24" i="66" s="1"/>
  <c r="G22" i="66"/>
  <c r="G24" i="66" s="1"/>
  <c r="F22" i="66"/>
  <c r="F24" i="66" s="1"/>
  <c r="E22" i="66"/>
  <c r="E24" i="66" s="1"/>
  <c r="D22" i="66"/>
  <c r="D24" i="66" s="1"/>
  <c r="C22" i="66"/>
  <c r="C24" i="66" s="1"/>
  <c r="B22" i="66"/>
  <c r="B24" i="66" s="1"/>
  <c r="J11" i="66"/>
  <c r="J13" i="66" s="1"/>
  <c r="I11" i="66"/>
  <c r="I13" i="66" s="1"/>
  <c r="H11" i="66"/>
  <c r="H13" i="66" s="1"/>
  <c r="G11" i="66"/>
  <c r="G13" i="66" s="1"/>
  <c r="E11" i="66"/>
  <c r="E13" i="66" s="1"/>
  <c r="D45" i="64"/>
  <c r="D14" i="40" s="1"/>
  <c r="D33" i="40" s="1"/>
  <c r="D42" i="64"/>
  <c r="O12" i="63"/>
  <c r="O5" i="63"/>
  <c r="F13" i="62"/>
  <c r="I9" i="44"/>
  <c r="I10" i="44"/>
  <c r="I11" i="44"/>
  <c r="D13" i="51"/>
  <c r="C9" i="49"/>
  <c r="I8" i="44" l="1"/>
  <c r="B11" i="42"/>
  <c r="B20" i="42" s="1"/>
  <c r="C8" i="43"/>
  <c r="C19" i="43" s="1"/>
  <c r="D26" i="39"/>
  <c r="D35" i="39" s="1"/>
  <c r="I22" i="67"/>
  <c r="I24" i="67"/>
  <c r="C34" i="66"/>
  <c r="D23" i="40"/>
  <c r="D22" i="40" s="1"/>
  <c r="B34" i="66"/>
  <c r="B36" i="66"/>
  <c r="C36" i="66"/>
  <c r="H13" i="67"/>
  <c r="J24" i="67" s="1"/>
  <c r="J22" i="67"/>
  <c r="D13" i="40"/>
  <c r="D46" i="64"/>
  <c r="D51" i="64" s="1"/>
  <c r="D12" i="39"/>
  <c r="D6" i="39" s="1"/>
  <c r="D6" i="40" l="1"/>
  <c r="D25" i="40" s="1"/>
  <c r="D32" i="40"/>
  <c r="C10" i="42" s="1"/>
  <c r="H5" i="44"/>
  <c r="H13" i="44" s="1"/>
  <c r="D30" i="40"/>
  <c r="C9" i="42" s="1"/>
  <c r="C20" i="42" s="1"/>
  <c r="D22" i="39"/>
  <c r="D28" i="39" s="1"/>
  <c r="D31" i="39"/>
  <c r="D34" i="39"/>
  <c r="F19" i="43" s="1"/>
  <c r="H6" i="44" l="1"/>
  <c r="C20" i="43"/>
  <c r="F20" i="42"/>
  <c r="H7" i="44"/>
  <c r="H12" i="44" s="1"/>
  <c r="G5" i="44" l="1"/>
  <c r="G13" i="44" s="1"/>
  <c r="I13" i="44" s="1"/>
  <c r="G6" i="44"/>
  <c r="I6" i="44" s="1"/>
  <c r="I5" i="44" l="1"/>
  <c r="G7" i="44"/>
  <c r="G12" i="44" s="1"/>
  <c r="I12" i="44" s="1"/>
  <c r="I7" i="44" l="1"/>
</calcChain>
</file>

<file path=xl/sharedStrings.xml><?xml version="1.0" encoding="utf-8"?>
<sst xmlns="http://schemas.openxmlformats.org/spreadsheetml/2006/main" count="870" uniqueCount="552">
  <si>
    <t>Sorszám</t>
  </si>
  <si>
    <t>Közhatalmi bevételek</t>
  </si>
  <si>
    <t>Tárgyévi bevételek összesen</t>
  </si>
  <si>
    <t>Finanszírozás</t>
  </si>
  <si>
    <t xml:space="preserve">Marcali Közös Önkormányzati Hivatal </t>
  </si>
  <si>
    <t>Készletbeszerzés (3+4)</t>
  </si>
  <si>
    <t>S.sz</t>
  </si>
  <si>
    <t>Kiadások</t>
  </si>
  <si>
    <t>Marcali Város Önkormányzata</t>
  </si>
  <si>
    <t>Ebből: Személyi juttatás</t>
  </si>
  <si>
    <t xml:space="preserve">            Munkaadókat terhelő járulék</t>
  </si>
  <si>
    <t xml:space="preserve">             Dologi kiadás</t>
  </si>
  <si>
    <t>Ebből:  Személyi juttatások</t>
  </si>
  <si>
    <t xml:space="preserve">             Munkaadókat terhelő járulék</t>
  </si>
  <si>
    <t xml:space="preserve">             Dologi kiadások</t>
  </si>
  <si>
    <t>Marcali Város Önkormányzata irányítása alá tartozó kv.szervek</t>
  </si>
  <si>
    <t xml:space="preserve">                 </t>
  </si>
  <si>
    <t xml:space="preserve">             Ellátottak pénzbeli juttatásai</t>
  </si>
  <si>
    <t>Kiadások összesen:  /1+2+3/</t>
  </si>
  <si>
    <t xml:space="preserve">             Egyéb működési célú kiadás</t>
  </si>
  <si>
    <t xml:space="preserve">             Egyéb felhalmozásii célú kiadás</t>
  </si>
  <si>
    <t xml:space="preserve">             Beruházás   </t>
  </si>
  <si>
    <t xml:space="preserve">             Felújítás         </t>
  </si>
  <si>
    <t xml:space="preserve">             Beruházás</t>
  </si>
  <si>
    <t>Bevételek</t>
  </si>
  <si>
    <t>Ebből: Önkormányzatok működési támogatása</t>
  </si>
  <si>
    <t xml:space="preserve">            Felhalmozási célú támogatások államháztartáson belülről</t>
  </si>
  <si>
    <t xml:space="preserve">            Működési célú támogatások államháztartáson belülről</t>
  </si>
  <si>
    <t xml:space="preserve">            Közhatalmi bevételek</t>
  </si>
  <si>
    <t xml:space="preserve">            Működési bevételek</t>
  </si>
  <si>
    <t xml:space="preserve">            Felhalmozási bevételek</t>
  </si>
  <si>
    <t xml:space="preserve">            Működési célú átvett pénzeszközök</t>
  </si>
  <si>
    <t xml:space="preserve">            Felhalmozási célú átvett pénzeszközök</t>
  </si>
  <si>
    <t>Ebből:  Működési bevétel</t>
  </si>
  <si>
    <t>Bevételek összesen:  /1+2+3/</t>
  </si>
  <si>
    <t xml:space="preserve">I n t é z m é n y </t>
  </si>
  <si>
    <t>Teljes munkaidőben foglakoztatott</t>
  </si>
  <si>
    <t>Részmunkaidőben foglakoztatott</t>
  </si>
  <si>
    <t>GAMESZ</t>
  </si>
  <si>
    <t>Városi Fürdő és Szabadidőközpont</t>
  </si>
  <si>
    <t xml:space="preserve">      Összesen:</t>
  </si>
  <si>
    <t xml:space="preserve">Közfoglalkoztatottak </t>
  </si>
  <si>
    <t>Saját bevételek</t>
  </si>
  <si>
    <t>Munkaadókat terhelő járulék</t>
  </si>
  <si>
    <t>ÖSSZESEN:</t>
  </si>
  <si>
    <t>Hiány:</t>
  </si>
  <si>
    <t>Többlet:</t>
  </si>
  <si>
    <t>ezer Ft</t>
  </si>
  <si>
    <t>Működési célú</t>
  </si>
  <si>
    <t>Felhalmozási célú</t>
  </si>
  <si>
    <t>Tárgyévi kiadások összesen</t>
  </si>
  <si>
    <t>Költségvetési hiány (-)/többlet (+)</t>
  </si>
  <si>
    <t>Előző évek pénzmaradványának igénybevétele</t>
  </si>
  <si>
    <t>Finanszírozási célú pénzügyi műveletek bevételei</t>
  </si>
  <si>
    <t>Finanszírozási célú pénzügyi műveletek kiadásai</t>
  </si>
  <si>
    <t>Finanszírozási célú pénzügyi műveletek egyenlege</t>
  </si>
  <si>
    <t>Célja</t>
  </si>
  <si>
    <t>Összege</t>
  </si>
  <si>
    <t>Általános tartalék</t>
  </si>
  <si>
    <t>Év során előre nem látható események fedezetére</t>
  </si>
  <si>
    <t>Sport pályázat</t>
  </si>
  <si>
    <t>Összesen (1+2):</t>
  </si>
  <si>
    <t>Marcali Város Önkormányzata által adott lakossági és közösségi szolgáltatások  támogatása</t>
  </si>
  <si>
    <t>Bevételi jogcím</t>
  </si>
  <si>
    <t>1.sz. mellékletben tervezett bevétel</t>
  </si>
  <si>
    <t>Támogatás összege</t>
  </si>
  <si>
    <t>Lakossági zöld hulladék elszállításához nyújtott díjkedvezmény</t>
  </si>
  <si>
    <t>Támogatási kölcsönök nyújtása</t>
  </si>
  <si>
    <t>Marcali Város Önkormányzata által adott közvetett támogatások</t>
  </si>
  <si>
    <t>(kedvezmények)</t>
  </si>
  <si>
    <t>Kedvezmény nélkül elérhető bevétel</t>
  </si>
  <si>
    <t>Kedvezmények összege</t>
  </si>
  <si>
    <t>magánszemélyek kommunális adója</t>
  </si>
  <si>
    <t>gépjárműadó</t>
  </si>
  <si>
    <t>Marcali Város Önkormányzata saját bevételeinek és az adósságot keletkeztető ügyleteiből fennálló kötelezettségeinek aránya</t>
  </si>
  <si>
    <t>Helyi adók</t>
  </si>
  <si>
    <t>Saját bevételek összesen (1+….+4)</t>
  </si>
  <si>
    <t>Intézmények</t>
  </si>
  <si>
    <t>Önként vállalt feladat</t>
  </si>
  <si>
    <t>Államigazgatási feladat</t>
  </si>
  <si>
    <t>Tervezett kiadás</t>
  </si>
  <si>
    <t>Finanszírozás módja</t>
  </si>
  <si>
    <t>Tervezett kiadás önkormányzati finanszírozásból</t>
  </si>
  <si>
    <t>Múzeum</t>
  </si>
  <si>
    <t xml:space="preserve">feladat 100%-a </t>
  </si>
  <si>
    <t>önkormányzati finanszírozás /építményadó /</t>
  </si>
  <si>
    <t>Fürdő és srandszolgáltatás</t>
  </si>
  <si>
    <t>Választókerületi Alap, Városrészi Önk.keret</t>
  </si>
  <si>
    <t>Sport egyesületek</t>
  </si>
  <si>
    <t>Építéshatósági feladat</t>
  </si>
  <si>
    <t>Városi Könyvtár</t>
  </si>
  <si>
    <t xml:space="preserve">                MVSZSE:</t>
  </si>
  <si>
    <t xml:space="preserve"> Felhalmozási bevételek</t>
  </si>
  <si>
    <t>Elözö évi költségvetési maradvány igénybevétele</t>
  </si>
  <si>
    <t>Önkormányzatok működési támogatása</t>
  </si>
  <si>
    <t xml:space="preserve"> Közhatalmi bevételek</t>
  </si>
  <si>
    <t xml:space="preserve"> Működési célú átvett pénzeszközök</t>
  </si>
  <si>
    <t>Egyéb felhalmozásii célú kiadás</t>
  </si>
  <si>
    <t xml:space="preserve">Beruházás   </t>
  </si>
  <si>
    <t xml:space="preserve">Felújítás         </t>
  </si>
  <si>
    <t>Ellátottak pénzbeli juttatásai</t>
  </si>
  <si>
    <t>Egyéb működési célú kiadás</t>
  </si>
  <si>
    <t xml:space="preserve">Munkaadókat terhelő járulékok és szociális hozzájárulási adó                                                                            </t>
  </si>
  <si>
    <t>Vásárolt élelmezés</t>
  </si>
  <si>
    <t>Kiküldetések kiadásai</t>
  </si>
  <si>
    <t>Reklám- és propagandakiadások</t>
  </si>
  <si>
    <t>Működési célú előzetesen felszámított általános forgalmi adó</t>
  </si>
  <si>
    <t xml:space="preserve">Fizetendő általános forgalmi adó </t>
  </si>
  <si>
    <t>Egyéb működési célú támogatások államháztartáson kívülre</t>
  </si>
  <si>
    <t>Tartalékok</t>
  </si>
  <si>
    <t>4.</t>
  </si>
  <si>
    <t>1.</t>
  </si>
  <si>
    <t>2.</t>
  </si>
  <si>
    <t>3.</t>
  </si>
  <si>
    <t>Megnevezés</t>
  </si>
  <si>
    <t>Helyi önkormányzatok működésének általános támogatása</t>
  </si>
  <si>
    <t>Települési önkormányzatok egyes köznevelési feladatainak támogatása</t>
  </si>
  <si>
    <t>Települési önkormányzatok szociális gyermekjóléti és gyermekétkeztetési feladatainak támogatása</t>
  </si>
  <si>
    <t>Helyi önkormányzatok kiegészítő támogatásai</t>
  </si>
  <si>
    <t>Egyéb működési célú támogatások bevételei államháztartáson belülről</t>
  </si>
  <si>
    <t xml:space="preserve">Értékesítési és forgalmi adók </t>
  </si>
  <si>
    <t>Gépjárműadók</t>
  </si>
  <si>
    <t xml:space="preserve">Egyéb áruhasználati és szolgáltatási adók </t>
  </si>
  <si>
    <t xml:space="preserve">Egyéb közhatalmi bevételek </t>
  </si>
  <si>
    <t>Készletértékesítés ellenértéke</t>
  </si>
  <si>
    <t>Szolgáltatások ellenértéke</t>
  </si>
  <si>
    <t>Közvetített szolgáltatások ellenértéke</t>
  </si>
  <si>
    <t>Ellátási díjak</t>
  </si>
  <si>
    <t>Kiszámlázott általános forgalmi adó</t>
  </si>
  <si>
    <t>Kamatbevételek</t>
  </si>
  <si>
    <t>Egyéb működési bevételek</t>
  </si>
  <si>
    <t>Ingatlanok értékesítése</t>
  </si>
  <si>
    <t>Működési célú visszatérítendő támogatások, kölcsönök visszatérülése államháztartáson kívülről</t>
  </si>
  <si>
    <t>Egyéb működési célú átvett pénzeszközök</t>
  </si>
  <si>
    <t>Felhalmozási célú visszatérítendő támogatások, kölcsönök visszatérülése államháztartáson kívülről</t>
  </si>
  <si>
    <t>Előző év költségvetési maradványának igénybevétele</t>
  </si>
  <si>
    <t>Sor-szám</t>
  </si>
  <si>
    <t>5.</t>
  </si>
  <si>
    <t>6.</t>
  </si>
  <si>
    <t>7.</t>
  </si>
  <si>
    <t>8.</t>
  </si>
  <si>
    <t>9.</t>
  </si>
  <si>
    <t>10.</t>
  </si>
  <si>
    <t>11.</t>
  </si>
  <si>
    <t>12.</t>
  </si>
  <si>
    <t>Összesen</t>
  </si>
  <si>
    <t>Kiadások mindösszesen</t>
  </si>
  <si>
    <t>Beruházások</t>
  </si>
  <si>
    <t xml:space="preserve">Személyi juttatások </t>
  </si>
  <si>
    <t>Egyéb működési célú kiadások</t>
  </si>
  <si>
    <t xml:space="preserve">Felújítások </t>
  </si>
  <si>
    <t>e Ft</t>
  </si>
  <si>
    <t>M e g n e v e z é s</t>
  </si>
  <si>
    <t>Rendőrség működését elősegítő támogató alap</t>
  </si>
  <si>
    <t>Társ. szervek, ifjúsági és polgári köz. tám.</t>
  </si>
  <si>
    <t>Római Katolikus Egyház támogatása</t>
  </si>
  <si>
    <t>Kulturális egyesületek támogatása</t>
  </si>
  <si>
    <t>Közművelődési pályázat /közművelődési érdekeltségnövelő támogatás/</t>
  </si>
  <si>
    <t>Sport támogatás</t>
  </si>
  <si>
    <t xml:space="preserve">                MVFC Labdarúgás </t>
  </si>
  <si>
    <t xml:space="preserve">               - Kosárlabda</t>
  </si>
  <si>
    <t xml:space="preserve">               - Kézilabda</t>
  </si>
  <si>
    <t xml:space="preserve">               - Sakk</t>
  </si>
  <si>
    <t xml:space="preserve">                -Küzdő sport</t>
  </si>
  <si>
    <t xml:space="preserve">                -Tenisz</t>
  </si>
  <si>
    <t>Köztemetés</t>
  </si>
  <si>
    <t>Lakbértámogatás</t>
  </si>
  <si>
    <t>Ssz.</t>
  </si>
  <si>
    <t>F e l a d a t</t>
  </si>
  <si>
    <t>Külső forrás</t>
  </si>
  <si>
    <t>Forrás megnevezése</t>
  </si>
  <si>
    <t>E ft</t>
  </si>
  <si>
    <t>I.</t>
  </si>
  <si>
    <t>VÍZÜGYI ÁGAZAT</t>
  </si>
  <si>
    <t>Összesen:</t>
  </si>
  <si>
    <t>II.</t>
  </si>
  <si>
    <t>KÖZLEKEDÉSI ÁGAZAT</t>
  </si>
  <si>
    <t>III.</t>
  </si>
  <si>
    <t>SZOCIÁLIS-, ÉS HUMÁN SZOLGÁLTATÁS, IGAZGATÁS</t>
  </si>
  <si>
    <t>13.</t>
  </si>
  <si>
    <t>Költségvetés készítő program upgrade</t>
  </si>
  <si>
    <t>FELÚJÍTÁS</t>
  </si>
  <si>
    <t>14.</t>
  </si>
  <si>
    <t>Működési célú támogatások államháztartáson belülről</t>
  </si>
  <si>
    <t>Felhalmozási célú támogatások államháztartáson belülről</t>
  </si>
  <si>
    <t>Bevételek mindösszesen</t>
  </si>
  <si>
    <t>Intézmény</t>
  </si>
  <si>
    <t>Működési bevételek</t>
  </si>
  <si>
    <t>Finanszírozási bevétel</t>
  </si>
  <si>
    <t xml:space="preserve"> Felhalmozási  bevétel</t>
  </si>
  <si>
    <t xml:space="preserve">GAMESZ  </t>
  </si>
  <si>
    <t xml:space="preserve">Kulturális Közp. </t>
  </si>
  <si>
    <t xml:space="preserve">Városi Könyvtár </t>
  </si>
  <si>
    <t xml:space="preserve">Múzeum </t>
  </si>
  <si>
    <t>Fürdő és Szabadidő Központ</t>
  </si>
  <si>
    <t>Marcali Közös Önkormányzati Hivatal</t>
  </si>
  <si>
    <t>Mindösszesen</t>
  </si>
  <si>
    <t>Működési célú átvett pénzeszköz</t>
  </si>
  <si>
    <t>Felhalmozási célú átvett pénzeszköz</t>
  </si>
  <si>
    <t>Maradvány igénybevétele</t>
  </si>
  <si>
    <t>Bevételek összesen</t>
  </si>
  <si>
    <t>Személyi juttatások</t>
  </si>
  <si>
    <t>Munkaadókat terhelő járulékok és szociális h.j. adó</t>
  </si>
  <si>
    <t>Dologi kiadások</t>
  </si>
  <si>
    <t>Felújítások</t>
  </si>
  <si>
    <t>Kiadások összesen</t>
  </si>
  <si>
    <t>Választókerületi alap támogatása</t>
  </si>
  <si>
    <t>Január</t>
  </si>
  <si>
    <t>Február</t>
  </si>
  <si>
    <t>Március</t>
  </si>
  <si>
    <t>Április</t>
  </si>
  <si>
    <t>Május</t>
  </si>
  <si>
    <t>Június</t>
  </si>
  <si>
    <t>Július</t>
  </si>
  <si>
    <t>Auguszt.</t>
  </si>
  <si>
    <t>Szept.</t>
  </si>
  <si>
    <t>Okt.</t>
  </si>
  <si>
    <t>Nov.</t>
  </si>
  <si>
    <t>Dec.</t>
  </si>
  <si>
    <t>Bevételi előirányzatok</t>
  </si>
  <si>
    <t>Bevételi előir. összesen:</t>
  </si>
  <si>
    <t>15.</t>
  </si>
  <si>
    <t>16.</t>
  </si>
  <si>
    <t>17.</t>
  </si>
  <si>
    <t>18.</t>
  </si>
  <si>
    <t>19.</t>
  </si>
  <si>
    <t>20.</t>
  </si>
  <si>
    <t>21.</t>
  </si>
  <si>
    <t>Kiadási előir. összesen:</t>
  </si>
  <si>
    <t xml:space="preserve"> Működési bevételek</t>
  </si>
  <si>
    <t>Felhalmozási bevételek</t>
  </si>
  <si>
    <t>Működési célú átvett pénzeszközök</t>
  </si>
  <si>
    <t>Felhalmozási célú átvett pénzeszközök</t>
  </si>
  <si>
    <t>Kulturális Központ</t>
  </si>
  <si>
    <t>rendezvények</t>
  </si>
  <si>
    <t>Kiküldetések, reklám- és propagandakiadások ( 17+18 )</t>
  </si>
  <si>
    <t>Bursa</t>
  </si>
  <si>
    <t>Civil Egyesületek működési támogatása</t>
  </si>
  <si>
    <t>Általános polgármeseri alap</t>
  </si>
  <si>
    <t>Müködési célú kölcsön nyújtása államháztartáson kivülre</t>
  </si>
  <si>
    <t>Felhalmozási célú kölcsönök nyújtása államháztartáson kívülre</t>
  </si>
  <si>
    <t>Felhalmozási célú péneszközátadás / munkáltatói kölcsön /</t>
  </si>
  <si>
    <t>Marcali Közös Önkormányzati Hivatal informatikai és egyéb eszköz beszerzés</t>
  </si>
  <si>
    <t>Kommunikációs szolgáltatások ( 6 +7)</t>
  </si>
  <si>
    <t>Szolgáltatási kiadások ( 9+…+ 15 )</t>
  </si>
  <si>
    <t>Különféle befizetések és egyéb dologi kiadások (20+.. +22 )</t>
  </si>
  <si>
    <t>Dologi kiadások összesen ( 5+8+16+19+23 )</t>
  </si>
  <si>
    <t>Céltartalék</t>
  </si>
  <si>
    <t>Költségvetési bevételek</t>
  </si>
  <si>
    <t>ebből: Működőképesség megőrzését szolgáló kiegészítő támogatás</t>
  </si>
  <si>
    <t xml:space="preserve"> </t>
  </si>
  <si>
    <t>Szakmai anyagok beszerzése</t>
  </si>
  <si>
    <t>Üzemeltetési anyagok beszerzése</t>
  </si>
  <si>
    <t xml:space="preserve">Informatikai szolgáltatások igénybevétele </t>
  </si>
  <si>
    <t xml:space="preserve">Közüzemi díjak </t>
  </si>
  <si>
    <t xml:space="preserve">Bérleti és lízing díjak </t>
  </si>
  <si>
    <t xml:space="preserve">Karbantartási, kisjavítási szolgáltatások </t>
  </si>
  <si>
    <t xml:space="preserve">Közvetített szolgáltatások </t>
  </si>
  <si>
    <t>Szakmai tev. segítő szolg.</t>
  </si>
  <si>
    <t xml:space="preserve">Egyéb szolgáltatások </t>
  </si>
  <si>
    <t xml:space="preserve">Egyéb dologi kiadások </t>
  </si>
  <si>
    <t xml:space="preserve">Egyéb működési célú támogatások államháztartáson belülre </t>
  </si>
  <si>
    <t xml:space="preserve">Tulajdonosi bevételek </t>
  </si>
  <si>
    <t xml:space="preserve">Általános forgalmi adó visszatérítése </t>
  </si>
  <si>
    <t xml:space="preserve">Egyéb felhalmozási célú átvett pénzeszközök </t>
  </si>
  <si>
    <t>Felhalmozási célú önkormányzati támogatás</t>
  </si>
  <si>
    <t xml:space="preserve">I. </t>
  </si>
  <si>
    <t>Önkormányzati forrás</t>
  </si>
  <si>
    <t>2. Tájékoztató kimutatás</t>
  </si>
  <si>
    <t>1. Tájékoztató kimutatás</t>
  </si>
  <si>
    <t xml:space="preserve">Egyéb kommunikációs szolgáltatás </t>
  </si>
  <si>
    <t xml:space="preserve">Szakmai tev. segítő szolg. </t>
  </si>
  <si>
    <t>Egyéb szolgáltatások</t>
  </si>
  <si>
    <t>S. sz</t>
  </si>
  <si>
    <t>Kötelezettség</t>
  </si>
  <si>
    <t>Köt.váll.</t>
  </si>
  <si>
    <t>jogcíme</t>
  </si>
  <si>
    <t xml:space="preserve"> éve</t>
  </si>
  <si>
    <t xml:space="preserve">Összesen </t>
  </si>
  <si>
    <t xml:space="preserve">Vagyoni típusú adók </t>
  </si>
  <si>
    <t>Választókörzetek fejlesztési feladatai</t>
  </si>
  <si>
    <t>Bizei temető parkoló</t>
  </si>
  <si>
    <t>Államháztartáson belüli megelőlegezés visszafizetése</t>
  </si>
  <si>
    <t>Központi, irányító szervi támogatások folyósítása</t>
  </si>
  <si>
    <t>Kiküldetések, reklám- és propagandakiadások ( 16+17 )</t>
  </si>
  <si>
    <t>Különféle befizetések és egyéb dologi kiadások (19+.. +22)</t>
  </si>
  <si>
    <t xml:space="preserve">             Finanszírozási kiadás</t>
  </si>
  <si>
    <t xml:space="preserve">            Finanszírozási bevétel</t>
  </si>
  <si>
    <t>Marcali Város Önkormányzata EU támogatással megvalósuló programairól, projektjeiről</t>
  </si>
  <si>
    <t>Finanszírozási kiadás</t>
  </si>
  <si>
    <t>Egészségügyi alapellátás és infrastrukturális fejlesztése ( Széchenyi 17-21. Gyermek és felnőtt körzeti rendelők, valamint védőnői szolgálat épület felújítása )</t>
  </si>
  <si>
    <t>ingatlanértékesítés</t>
  </si>
  <si>
    <t>TOP-5.2.1-15</t>
  </si>
  <si>
    <t>Kiadási előirányzatok</t>
  </si>
  <si>
    <t>Településrészeknek nyújtott  támogatása</t>
  </si>
  <si>
    <t xml:space="preserve">               - Marcali és Balatoni ÚSZSE</t>
  </si>
  <si>
    <t xml:space="preserve">               - Marcali Karate Klub</t>
  </si>
  <si>
    <t xml:space="preserve">               - Marcali Kerékpáros Sport Egyesület</t>
  </si>
  <si>
    <t xml:space="preserve">               - Tömegsport</t>
  </si>
  <si>
    <t xml:space="preserve">               - Boronkai Hagyományőrző és Íjász Egyesület</t>
  </si>
  <si>
    <t xml:space="preserve">               - Lovas Szakosztály</t>
  </si>
  <si>
    <t xml:space="preserve">Kamera rendszer, zárt végű pénzügyi lizing  </t>
  </si>
  <si>
    <t>2014, 2016</t>
  </si>
  <si>
    <t>DRV eszközhasználati díj</t>
  </si>
  <si>
    <t>Rendszeres gyermekvédelmi támogatás</t>
  </si>
  <si>
    <t>Települési támogatás / rendszeres/</t>
  </si>
  <si>
    <t>TLT lakhatási kiadások viseléséhez</t>
  </si>
  <si>
    <t xml:space="preserve">TTÁ  A 18 életévét betöltött tartósan beteg hozzátartozójának az ápolását, gondozását végző személy részére </t>
  </si>
  <si>
    <t>TGYT gyógyszerkiadások viseléséhez  nyújtott támogatás</t>
  </si>
  <si>
    <t>Települési támogatás / rendkívüli/</t>
  </si>
  <si>
    <t>Települési támogatás természetbeni ellátás</t>
  </si>
  <si>
    <t>Települési támogatás pénzbeli ellátás</t>
  </si>
  <si>
    <t>Rendkívüli települési támogatás temetési költségek viseléséhez</t>
  </si>
  <si>
    <t>Marcali Keleti Iparterület fejlesztése</t>
  </si>
  <si>
    <t>Központi konyha korszerűsítése</t>
  </si>
  <si>
    <t>Megújuló és fenntartható város aktív kulturális és sportélettel</t>
  </si>
  <si>
    <t>Bernáth Aurél Galéria turisztikai fejlesztése</t>
  </si>
  <si>
    <t>Központi óvoda korszerűsítése</t>
  </si>
  <si>
    <t>Noszlopy Gáspár Általános Iskola energetikai korszerűsítése</t>
  </si>
  <si>
    <t>Szociális alapszolgáltatások működési feltételeinek fejlesztése Marcaliban</t>
  </si>
  <si>
    <t>Dózsa György utcai szegregátum rehabilitációja (ERFA-Infra)</t>
  </si>
  <si>
    <t>Helyi foglalkoztatási együttműködések</t>
  </si>
  <si>
    <t>Dózsa György utcai szegregátum rehabilitációja (ESZA)</t>
  </si>
  <si>
    <t>ASP csatlakozás</t>
  </si>
  <si>
    <t>KÖFOP-1.2.1-16</t>
  </si>
  <si>
    <t>TOP-5.1.2-15</t>
  </si>
  <si>
    <t>TOP-3.2.1-15</t>
  </si>
  <si>
    <t>TOP-1.4.1-15</t>
  </si>
  <si>
    <t>Pénzügyi lizing</t>
  </si>
  <si>
    <t>Marcali Város Önkormányzata által beadott EU-s támogatási kérelmek</t>
  </si>
  <si>
    <t>Pályázati azonosító</t>
  </si>
  <si>
    <t>Igényelt támogatás összege</t>
  </si>
  <si>
    <t>Támogatási kérelem címe</t>
  </si>
  <si>
    <t>Konzorciumi partner (támogatási összeg HUF)</t>
  </si>
  <si>
    <t>Pályázatot készítette</t>
  </si>
  <si>
    <t>TOP-1.1.1-15-SO1</t>
  </si>
  <si>
    <t>---</t>
  </si>
  <si>
    <t>TOP-1.1.3-15-SO1</t>
  </si>
  <si>
    <t>TOP-1.2.1-15-SO1</t>
  </si>
  <si>
    <t>Marcali Közös Önkormányzati Hivatal (1.550.000)</t>
  </si>
  <si>
    <t>TOP-1.4.1-15-SO1</t>
  </si>
  <si>
    <t>TOP-2.1.2-15-SO1</t>
  </si>
  <si>
    <t>Somogy Megyei Önkormányzat (3.175.000), Marcali Közös Önkormányzati Hivatal (12.293.600)</t>
  </si>
  <si>
    <t>Buckahát Kft.</t>
  </si>
  <si>
    <t>TOP-3.2.1-15-SO1</t>
  </si>
  <si>
    <t>Marcali Közös Önkormányzati Hivatal (6.223.000)</t>
  </si>
  <si>
    <t>TOP-4-1-1-15-SO1</t>
  </si>
  <si>
    <t>Széchenyi utcai házi- és gyermekorvosi körzeti rendelők, és védőnői szolgálat épületének korszerűsítése</t>
  </si>
  <si>
    <t>TOP-4.2.1-15-SO1</t>
  </si>
  <si>
    <t>Marcali Közös Önkormányzati Hivatal (1.016.500)</t>
  </si>
  <si>
    <t>TOP-4.3.1-15-SO1</t>
  </si>
  <si>
    <t>Somogy Megyei Önkormányzat (10.249.916)</t>
  </si>
  <si>
    <t>DDRFÜ</t>
  </si>
  <si>
    <t>TOP-5.1.2-15-SO1</t>
  </si>
  <si>
    <t>Marcali Közös Önkormányzati Hivatal (8.747.760), Somogy Megyei Kormányhivatal (288.768.120)</t>
  </si>
  <si>
    <t>TOP-5.2.1-15-SO1</t>
  </si>
  <si>
    <t>Somogy Megyei Önkormányzat (12.829.700), Magyar Máltai Szeretetszolgálat Egyesület (62.379.000), SZESZK (42.962.760)</t>
  </si>
  <si>
    <t xml:space="preserve"> ---</t>
  </si>
  <si>
    <t xml:space="preserve">1. </t>
  </si>
  <si>
    <t>Ellátottak pénzbeli juttatásai  ( 25+..34 )</t>
  </si>
  <si>
    <t>Egyéb működési célú kiadások ( 36+..   +39)</t>
  </si>
  <si>
    <t xml:space="preserve">             Egyéb felhalmozási célú kiadás</t>
  </si>
  <si>
    <t>Egyéb felhalmozási célú kiadások</t>
  </si>
  <si>
    <t>Települési önkormányzatok kultúrális feladatainak támogatása</t>
  </si>
  <si>
    <t xml:space="preserve">Kultúrális Közp. </t>
  </si>
  <si>
    <t xml:space="preserve">               -  Kölökparádé</t>
  </si>
  <si>
    <t xml:space="preserve">Buckahát Kft. </t>
  </si>
  <si>
    <t>Marcali Keleti Iparterület Kft.</t>
  </si>
  <si>
    <t>Marcali Város Önkormányzatának 2018. évi bevételi előirányzatai</t>
  </si>
  <si>
    <t>Marcali Város Önkormányzatának 2018. évi kiadási előirányzatai</t>
  </si>
  <si>
    <t>2018. évi előirányzat</t>
  </si>
  <si>
    <t>Egyéb kommunikációs szolgáltatás</t>
  </si>
  <si>
    <t>Beruházás</t>
  </si>
  <si>
    <t>Marcali Város Önkormányzata 2018. évi beruházási kiadások előirányzatai</t>
  </si>
  <si>
    <t>Ivóvíz és szenyvíz közművek rekonstrukciója / Móra utca /</t>
  </si>
  <si>
    <t xml:space="preserve">2018. évi eszközhasználati díj </t>
  </si>
  <si>
    <t>Utólagos szennyvíz bekötések</t>
  </si>
  <si>
    <t>Móra utca parkoló II.ütem</t>
  </si>
  <si>
    <t>Mesztegnyő kerékpárút</t>
  </si>
  <si>
    <t>Dózsa György utcai szegregátum rehabilitációja (ERFA-Infra) /Saját forrásból megelőlegezve 2017. évi kifizetés 15.248e Ft</t>
  </si>
  <si>
    <t>Hivatal akadálymentesítés</t>
  </si>
  <si>
    <t>BM</t>
  </si>
  <si>
    <t>Humán szolgáltatások fejlesztése</t>
  </si>
  <si>
    <t>EFOP-1.5.3</t>
  </si>
  <si>
    <t>Humán kapacitások fejlesztése</t>
  </si>
  <si>
    <t>EFOP-3.9.2</t>
  </si>
  <si>
    <t xml:space="preserve">Piactér/játszóház </t>
  </si>
  <si>
    <t>CLLD</t>
  </si>
  <si>
    <t>Elektromos elosztó</t>
  </si>
  <si>
    <t xml:space="preserve">Horvátkúti szobor </t>
  </si>
  <si>
    <t>Boronkai temető térkövezés</t>
  </si>
  <si>
    <t>Kültéri fittnes eszközök</t>
  </si>
  <si>
    <t>Marcali Város Önkormányzata 2018. évi felújítási kiadások előirányzatai</t>
  </si>
  <si>
    <t>TOP-4.1.1-16</t>
  </si>
  <si>
    <t>Ivóvíz és szenyvíz közművek felújítása       / Lehel utca /</t>
  </si>
  <si>
    <t>Szakképző iskola nyílászáró csere</t>
  </si>
  <si>
    <t>Hivatal épület fűtéskorszerűsítése</t>
  </si>
  <si>
    <t>Noszlopy Ált. Iskola konyha kialakítása</t>
  </si>
  <si>
    <t>Hivatal épület / Nagyterem, Kisterem komplett felújítása /</t>
  </si>
  <si>
    <t xml:space="preserve">2018. évi kv. engedélyezett létszámkeret </t>
  </si>
  <si>
    <t>Marcali Város Önkormányzata, és irányítása alá tartozó költségvetési szervek 2018. évi engedélyezett létszám előirányzatai</t>
  </si>
  <si>
    <t>Megelőlegezés visszafizetése</t>
  </si>
  <si>
    <t>Marcali Város Önkormányzata, és irányítása alá tartozó költségvetési szervek 2018. évi összevont költségvetési mérlege</t>
  </si>
  <si>
    <t>Marcali Város Önkormányzata, és irányítása alá tartozó költségvetési szervek 2018. évi felhalmozási célú bevételei és  kiadásai</t>
  </si>
  <si>
    <t xml:space="preserve">Marcali Város Önkormányzata 2018. évi általános és céltartalék előirányzata                      </t>
  </si>
  <si>
    <t xml:space="preserve">Marcali Város Önkormányzata, és irányítása alá tartozó költségvetési szervek  előirányzati ütemterve 2018.évre                         </t>
  </si>
  <si>
    <t>Marcali Város Önkormányzata által 2018. évben ellátandó, önként vállalt feladatai, és államigazgatási feladatai       e Ft</t>
  </si>
  <si>
    <t>Marcali Közös Önkormányzati Hivatal 2018.évi bevételei</t>
  </si>
  <si>
    <t>Marcali Közös Önkormányzati Hivatal 2018. évi kiadási előirányzatai</t>
  </si>
  <si>
    <t>Költségvetési maradvány</t>
  </si>
  <si>
    <t>Marcali Közös Önkormányzati Hivatal 2018. évi beruházási kiadások előirányzatai</t>
  </si>
  <si>
    <t>Feladat</t>
  </si>
  <si>
    <t>3. Tájékoztató kimutatás</t>
  </si>
  <si>
    <t>e/Ft</t>
  </si>
  <si>
    <t>Hely megnevezése</t>
  </si>
  <si>
    <t>összeg</t>
  </si>
  <si>
    <t>I. Fekete Lajos</t>
  </si>
  <si>
    <t>Városrész</t>
  </si>
  <si>
    <t>II. Dr. Mészáros Géza</t>
  </si>
  <si>
    <t>III. Kőrösi András</t>
  </si>
  <si>
    <t>Bize</t>
  </si>
  <si>
    <t>IV. Dr.Sütő László</t>
  </si>
  <si>
    <t>Boronka</t>
  </si>
  <si>
    <t>V. Hosszú András</t>
  </si>
  <si>
    <t>Gomba</t>
  </si>
  <si>
    <t>VII.Mozsárné Kutor Veronika</t>
  </si>
  <si>
    <t>Gyóta</t>
  </si>
  <si>
    <t>VIII. Kissné Molnár Ágnes</t>
  </si>
  <si>
    <t xml:space="preserve">Horvátkút </t>
  </si>
  <si>
    <t xml:space="preserve">összesen </t>
  </si>
  <si>
    <t>4. Tájékoztató kimutatás</t>
  </si>
  <si>
    <t>Egyéni választó körzeti alap 2018</t>
  </si>
  <si>
    <t>Településrészi  keret 2018</t>
  </si>
  <si>
    <t>Egyéb felhalmozási célú kiadás</t>
  </si>
  <si>
    <t>Likvid hitel felvétele</t>
  </si>
  <si>
    <t>Likvid hitel törlesztése</t>
  </si>
  <si>
    <t>Likvid hitel felvétel</t>
  </si>
  <si>
    <t>Likvid hitel törlesztés</t>
  </si>
  <si>
    <t xml:space="preserve">Felhalmozási célú támogatás </t>
  </si>
  <si>
    <t xml:space="preserve">            Felhalmozási célú támogatások áht. belülről</t>
  </si>
  <si>
    <t xml:space="preserve">               - Nivomed Úszó Egyesület</t>
  </si>
  <si>
    <t>Egyesületi támogaás  (TAO)</t>
  </si>
  <si>
    <t>Társasházi karbantartás támogatása</t>
  </si>
  <si>
    <t>Egészségügyi és Szociális Bizottság támogatási kerete</t>
  </si>
  <si>
    <t>Népességnyilvántartás, egyéb</t>
  </si>
  <si>
    <t>Marcali Város Önkormányzata, és irányítása alá tartozó költségvetési szervek 2018. évi működési célú bevételei és  kiadásai</t>
  </si>
  <si>
    <t>Munkaerőpiaci mobilitást elősegítő munkásszállás építése / Marcali, Posta köz 2./</t>
  </si>
  <si>
    <t>2018. évi módosított előirányzat</t>
  </si>
  <si>
    <t>NAVAL ingatlanvásárlás II. részlet</t>
  </si>
  <si>
    <t>Gombai városrész lámpatestek felszerelése</t>
  </si>
  <si>
    <t xml:space="preserve">TOP-2.1.2-16 : 618.545 önerő: 80.000 /hitel / </t>
  </si>
  <si>
    <t>7. melléklet  a  /2018.(.) önkormányzati rendelethez</t>
  </si>
  <si>
    <t>TOP-1.1.3-15:</t>
  </si>
  <si>
    <t>6. melléklet a  /2018.(.) önkormányzati rendelethez</t>
  </si>
  <si>
    <t>5.1. melléklet a  /2018.(.) önkormányzati rendelethez</t>
  </si>
  <si>
    <t>Felhalmozási célú egyéb támogatás</t>
  </si>
  <si>
    <t>Hosszú lejáratú hitel felvétel</t>
  </si>
  <si>
    <t>2018.évi módosított előirányzat</t>
  </si>
  <si>
    <t>5.2. melléklet a /2018.(.) önkormányzati rendelethez</t>
  </si>
  <si>
    <t xml:space="preserve">1. melléklet a  /2018.(.) önkormányzati rendelethez </t>
  </si>
  <si>
    <t xml:space="preserve">2. melléklet a /2018.(.) önkormányzati rendelethez </t>
  </si>
  <si>
    <t xml:space="preserve">                                                                                3. melléklet a  /2018.(.) önkormányzati rendelethez</t>
  </si>
  <si>
    <t xml:space="preserve">                                                                                 4. melléklet a  /2018.(.) önkormányzati rendelethez</t>
  </si>
  <si>
    <t>8.melléklet a   /2018.(.) önkormányzati rendelethez</t>
  </si>
  <si>
    <t>9/1. melléklet a  /2018.(.) önkormányzati rendelethez</t>
  </si>
  <si>
    <t>9/2. melléklet a  /2018.(.) önkormányzati rendelethez</t>
  </si>
  <si>
    <t>9/3. melléklet a  /2018.(.) önkormányzati rendelethez</t>
  </si>
  <si>
    <t>Működési célú támogatás</t>
  </si>
  <si>
    <t>Működési célú tám áh.kívülre</t>
  </si>
  <si>
    <t>/CLLD/ TOP 7.1.1.</t>
  </si>
  <si>
    <t xml:space="preserve">             Működési célú támogatás</t>
  </si>
  <si>
    <t>11. melléklet  a  /2018.(.) önkormányzati rendelethez</t>
  </si>
  <si>
    <t xml:space="preserve">                                                    12. melléklet a  /2018.(.) önkormányzati  rendelethez</t>
  </si>
  <si>
    <t>Bevételek mindösszesen(38+42)</t>
  </si>
  <si>
    <t>Kommunikációs szolgáltatások ( 6+7 )</t>
  </si>
  <si>
    <t>Szolgáltatási kiadások ( 9+…+ 14 )</t>
  </si>
  <si>
    <t>Dologi kiadások összesen ( 5+8+15+18+23 )</t>
  </si>
  <si>
    <t>Költségvetési kiadások összesen (1+2+24+25+26 )</t>
  </si>
  <si>
    <t>17. melléklet a /2018.(.) önkormányzati rendelethez</t>
  </si>
  <si>
    <t>16. melléklet a  /2018.(.) önkormányzati rendelethez</t>
  </si>
  <si>
    <t>15. melléklet a  /2018.(.) önkormányzati rendelethez</t>
  </si>
  <si>
    <t>14. melléklet a  /2018.(.) önkormányzati rendelethez</t>
  </si>
  <si>
    <t>13. melléklet a  /2018.(.) önkormányzati rendelethez</t>
  </si>
  <si>
    <t>Marcali Város Önkormányzata többéves kihatással járó döntésekből származó kötelezettségei évenkénti bontásban</t>
  </si>
  <si>
    <t xml:space="preserve">Hosszú lejáratú hitel </t>
  </si>
  <si>
    <t xml:space="preserve">Saját bevétel, és adósságot keletkeztető ügyletből eredő fizetési kötelezettség a tárgyévet követő </t>
  </si>
  <si>
    <t>tárgyév</t>
  </si>
  <si>
    <t>1.év</t>
  </si>
  <si>
    <t>2.év</t>
  </si>
  <si>
    <t>3.év</t>
  </si>
  <si>
    <t>4.év</t>
  </si>
  <si>
    <t>5.év</t>
  </si>
  <si>
    <t>6.év</t>
  </si>
  <si>
    <t>7.év</t>
  </si>
  <si>
    <t>8.év</t>
  </si>
  <si>
    <t>9.év</t>
  </si>
  <si>
    <t>10.év</t>
  </si>
  <si>
    <t>11.év</t>
  </si>
  <si>
    <t>12.év</t>
  </si>
  <si>
    <t>Saját bevételek( 5.sor) 50%-a</t>
  </si>
  <si>
    <t>Fizetési kötelezettséggel csökkentett saját bevétel (6-7)</t>
  </si>
  <si>
    <t>TOP-3.1.1.1-15</t>
  </si>
  <si>
    <t>Mesztegnyői kerékpárút</t>
  </si>
  <si>
    <t>Marcali Fürdőért Közalapítvány támogatása</t>
  </si>
  <si>
    <t>Önerő/ hitel/</t>
  </si>
  <si>
    <t>Tulajdonosi bevételek</t>
  </si>
  <si>
    <t>Díjak, pótlékok, bírságok, települési adók</t>
  </si>
  <si>
    <t>Immateriális javak, ingatlanok és egyéb tárgyi eszközök értékesítése</t>
  </si>
  <si>
    <t>Előző év(ek)ben keletkezett fizetési kötelezettség</t>
  </si>
  <si>
    <t xml:space="preserve">             hitelből eredő fizetési kötelezettség</t>
  </si>
  <si>
    <r>
      <rPr>
        <b/>
        <sz val="10"/>
        <rFont val="Arial"/>
        <family val="2"/>
        <charset val="238"/>
      </rPr>
      <t xml:space="preserve"> ebből: </t>
    </r>
    <r>
      <rPr>
        <sz val="10"/>
        <rFont val="Arial"/>
        <family val="2"/>
        <charset val="238"/>
      </rPr>
      <t xml:space="preserve">pénzügyi lizingből eredő fizetési kötelezettség   </t>
    </r>
  </si>
  <si>
    <t>Tárgyévben keletkezett illetve keletkező, tárgyévet terhelő fizetési kötelezettség</t>
  </si>
  <si>
    <t>Bevételek és kötelezettségek aránya ( 7/5)</t>
  </si>
  <si>
    <t xml:space="preserve">TOP-3.1.1-15: 60.690 </t>
  </si>
  <si>
    <t>TOP-4.3.1-15: 399.750</t>
  </si>
  <si>
    <t>NGM támogatás: 135.082, önerő: 145.000 /hitel/ + 100.853 egyéb forrás</t>
  </si>
  <si>
    <t>TOP-1.1.1-15: 504.851      önerő: 30.000 / hitel / + egyéb forrás: 89.977</t>
  </si>
  <si>
    <t xml:space="preserve">Marcali Város Önkormányzata, és irányítása alá tartozó költségvetési szervek 2018.évi  bevételi előirányzatai                                                                                                  </t>
  </si>
  <si>
    <t xml:space="preserve">Marcali Város Önkormányzata, és irányítása alá tartozó költségvetési szervek 2018.évi  kiadási előirányzatai                                             </t>
  </si>
  <si>
    <t>Marcali Város Önkormányzata   irányítása alá tartozó költségvetési szervek 2018. évi bevételi előirányzatai                                          e Ft</t>
  </si>
  <si>
    <t>Marcali Város Önkormányzata   irányítása alá tartozó költségvetési szervek 2018. évi kiadási előirányzatai                                          e Ft</t>
  </si>
  <si>
    <t>Fejlesztési hitel</t>
  </si>
  <si>
    <t>2018.évi előirányzat</t>
  </si>
  <si>
    <t>2018.évi  előirányzat</t>
  </si>
  <si>
    <t>Részesedések beszerzése / MTKSZ /</t>
  </si>
  <si>
    <t>Ingatlanok, immateriális javak, egyéb tárgyi eszközök beszerzése /</t>
  </si>
  <si>
    <t>Beruházások ( 41+42 )</t>
  </si>
  <si>
    <t>Egyéb felhalmozási célú kiadások (45+46 )</t>
  </si>
  <si>
    <t>Költségvetési kiadások összesen (1+2+24+35+40+42+43+47)</t>
  </si>
  <si>
    <t>Finanszírozási kiadások  ( 49+.. + 52 )</t>
  </si>
  <si>
    <t>Kiadások mindösszesen( 48+53)</t>
  </si>
  <si>
    <t>Fizetési kötelezettség összesen (8+9)</t>
  </si>
  <si>
    <t>Központi óvoda korszerűsítéséhez szükséges önerő</t>
  </si>
  <si>
    <t>Elszámolásból származó bevétel</t>
  </si>
  <si>
    <t>Jövedelemadók</t>
  </si>
  <si>
    <t>Működési célú támogatások államháztartáson belülről (8)</t>
  </si>
  <si>
    <t>Önkormányzatok működési támogatásai (1+…6)</t>
  </si>
  <si>
    <t>Felhalmozási célú támogatások államháztartáson belülről (10+11)</t>
  </si>
  <si>
    <t>Termékek és szolgáltatások adói (14+..17)</t>
  </si>
  <si>
    <t>Közhatalmi bevételek (13+18+19)</t>
  </si>
  <si>
    <t>Működési bevételek (21+..30)</t>
  </si>
  <si>
    <t>Felhalmozási bevételek (32)</t>
  </si>
  <si>
    <t>Működési célú átvett pénzeszközök ( 34+35)</t>
  </si>
  <si>
    <t>Felhalmozási célú átvett pénzeszközök ( 37 + 38 )</t>
  </si>
  <si>
    <t>Költségvetési bevételek (7+9+12+20+31+33+36+39)</t>
  </si>
  <si>
    <t xml:space="preserve">Finanszírozási bevétel (41+43) </t>
  </si>
  <si>
    <t>TOP-1.1.3-15: 141.760, önerő:45.000 /hitel /</t>
  </si>
  <si>
    <t>Városi utak felújítása</t>
  </si>
  <si>
    <t>Kamatkiadások, pü. műveletek kiadásai</t>
  </si>
  <si>
    <t>Rendkívüli szociális pályázati támogatás</t>
  </si>
  <si>
    <t>Lakossági víz és csatornatámogatás átadás DRV-nek</t>
  </si>
  <si>
    <t>10. melléklet a   /2018.(.)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</si>
</sst>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#,##0\ &quot;Ft&quot;;[Red]\-#,##0\ &quot;Ft&quot;"/>
    <numFmt numFmtId="164" formatCode="0__"/>
    <numFmt numFmtId="165" formatCode="00"/>
    <numFmt numFmtId="166" formatCode="#,##0\ _F_t"/>
    <numFmt numFmtId="167" formatCode="#,###"/>
    <numFmt numFmtId="168" formatCode="#"/>
    <numFmt numFmtId="169" formatCode="#,##0\ &quot;Ft&quot;"/>
  </numFmts>
  <fonts count="87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i/>
      <sz val="10"/>
      <name val="Cambria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Arial"/>
      <family val="2"/>
      <charset val="238"/>
    </font>
    <font>
      <sz val="10"/>
      <name val="Times New Roman CE"/>
      <family val="1"/>
      <charset val="238"/>
    </font>
    <font>
      <b/>
      <sz val="11"/>
      <name val="Arial Narrow"/>
      <family val="2"/>
      <charset val="238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b/>
      <u/>
      <sz val="14"/>
      <name val="Times New Roman"/>
      <family val="1"/>
      <charset val="238"/>
    </font>
    <font>
      <sz val="10"/>
      <name val="Times New Roman"/>
      <family val="1"/>
    </font>
    <font>
      <sz val="11"/>
      <name val="Arial"/>
      <family val="2"/>
      <charset val="238"/>
    </font>
    <font>
      <sz val="10"/>
      <name val="Times New Roman CE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i/>
      <sz val="12"/>
      <name val="Times New Roman"/>
      <family val="1"/>
      <charset val="238"/>
    </font>
    <font>
      <b/>
      <i/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"/>
      <family val="2"/>
      <charset val="238"/>
    </font>
    <font>
      <sz val="12"/>
      <color indexed="8"/>
      <name val="Times New Roman"/>
      <family val="1"/>
      <charset val="238"/>
    </font>
    <font>
      <b/>
      <u/>
      <sz val="10"/>
      <name val="Times New Roman CE"/>
      <charset val="238"/>
    </font>
    <font>
      <b/>
      <i/>
      <sz val="10"/>
      <name val="Arial"/>
      <family val="2"/>
      <charset val="238"/>
    </font>
    <font>
      <b/>
      <sz val="11"/>
      <name val="Times New Roman CE"/>
      <family val="1"/>
      <charset val="238"/>
    </font>
    <font>
      <i/>
      <sz val="11"/>
      <name val="Times New Roman CE"/>
      <family val="1"/>
      <charset val="238"/>
    </font>
    <font>
      <b/>
      <sz val="10"/>
      <name val="Times New Roman CE"/>
      <charset val="238"/>
    </font>
    <font>
      <i/>
      <sz val="11"/>
      <name val="Times New Roman CE"/>
      <charset val="238"/>
    </font>
    <font>
      <sz val="12"/>
      <name val="Times New Roman CE"/>
      <charset val="238"/>
    </font>
    <font>
      <sz val="10"/>
      <name val="Arial"/>
      <family val="2"/>
      <charset val="238"/>
    </font>
    <font>
      <sz val="10"/>
      <name val="Cambria"/>
      <family val="1"/>
      <charset val="238"/>
    </font>
    <font>
      <b/>
      <u/>
      <sz val="14"/>
      <name val="Cambria"/>
      <family val="1"/>
      <charset val="238"/>
    </font>
    <font>
      <b/>
      <sz val="10"/>
      <name val="Cambria"/>
      <family val="1"/>
      <charset val="238"/>
    </font>
    <font>
      <b/>
      <sz val="12"/>
      <name val="Cambria"/>
      <family val="1"/>
      <charset val="238"/>
    </font>
    <font>
      <sz val="12"/>
      <name val="Cambria"/>
      <family val="1"/>
      <charset val="238"/>
    </font>
    <font>
      <sz val="12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5"/>
      <name val="Arial CE"/>
      <charset val="238"/>
    </font>
    <font>
      <sz val="15"/>
      <color theme="1"/>
      <name val="Calibri"/>
      <family val="2"/>
      <charset val="238"/>
      <scheme val="minor"/>
    </font>
    <font>
      <i/>
      <sz val="15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2"/>
      <name val="Arial CE"/>
      <charset val="238"/>
    </font>
    <font>
      <sz val="12"/>
      <color theme="1"/>
      <name val="Calibri"/>
      <family val="2"/>
      <charset val="238"/>
      <scheme val="minor"/>
    </font>
    <font>
      <b/>
      <i/>
      <u/>
      <sz val="11"/>
      <name val="Arial Narrow"/>
      <family val="2"/>
      <charset val="238"/>
    </font>
    <font>
      <b/>
      <i/>
      <u/>
      <sz val="11"/>
      <color theme="1"/>
      <name val="Calibri"/>
      <family val="2"/>
      <charset val="238"/>
      <scheme val="minor"/>
    </font>
    <font>
      <sz val="11"/>
      <name val="Arial Narrow"/>
      <family val="2"/>
      <charset val="238"/>
    </font>
    <font>
      <b/>
      <i/>
      <u/>
      <sz val="10"/>
      <name val="Arial CE"/>
      <charset val="238"/>
    </font>
    <font>
      <sz val="12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u/>
      <sz val="12"/>
      <name val="Times New Roman"/>
      <family val="1"/>
      <charset val="238"/>
    </font>
    <font>
      <b/>
      <u/>
      <sz val="12"/>
      <name val="Cambria"/>
      <family val="1"/>
      <charset val="238"/>
    </font>
    <font>
      <b/>
      <sz val="12"/>
      <name val="Times New Roman"/>
      <family val="1"/>
    </font>
    <font>
      <i/>
      <sz val="12"/>
      <name val="Times New Roman CE"/>
      <family val="1"/>
      <charset val="238"/>
    </font>
    <font>
      <b/>
      <sz val="12"/>
      <name val="Times New Roman CE"/>
      <charset val="238"/>
    </font>
    <font>
      <sz val="12"/>
      <name val="Times New Roman CE"/>
      <family val="1"/>
      <charset val="238"/>
    </font>
    <font>
      <b/>
      <sz val="12"/>
      <color rgb="FF000000"/>
      <name val="Times New Roman"/>
      <family val="1"/>
      <charset val="238"/>
    </font>
    <font>
      <sz val="12"/>
      <name val="Times New Roman"/>
      <family val="1"/>
    </font>
    <font>
      <b/>
      <sz val="12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i/>
      <u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9"/>
      <name val="Arial"/>
      <family val="2"/>
      <charset val="238"/>
    </font>
    <font>
      <b/>
      <sz val="11"/>
      <name val="Cambria"/>
      <family val="1"/>
      <charset val="238"/>
    </font>
    <font>
      <b/>
      <sz val="11"/>
      <name val="Times New Roman"/>
      <family val="1"/>
    </font>
    <font>
      <b/>
      <sz val="10"/>
      <name val="Arial CE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lightHorizontal"/>
    </fill>
    <fill>
      <patternFill patternType="solid">
        <fgColor rgb="FF8DB4E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</borders>
  <cellStyleXfs count="36">
    <xf numFmtId="0" fontId="0" fillId="0" borderId="0"/>
    <xf numFmtId="0" fontId="52" fillId="0" borderId="0"/>
    <xf numFmtId="0" fontId="12" fillId="0" borderId="0"/>
    <xf numFmtId="0" fontId="6" fillId="0" borderId="0"/>
    <xf numFmtId="0" fontId="13" fillId="0" borderId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52" fillId="0" borderId="0"/>
    <xf numFmtId="0" fontId="45" fillId="0" borderId="0"/>
    <xf numFmtId="0" fontId="9" fillId="0" borderId="0"/>
    <xf numFmtId="0" fontId="52" fillId="0" borderId="0"/>
    <xf numFmtId="0" fontId="52" fillId="0" borderId="0"/>
    <xf numFmtId="0" fontId="5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3" fillId="0" borderId="0"/>
    <xf numFmtId="0" fontId="9" fillId="0" borderId="0"/>
    <xf numFmtId="0" fontId="9" fillId="0" borderId="0"/>
    <xf numFmtId="0" fontId="6" fillId="0" borderId="0"/>
    <xf numFmtId="0" fontId="44" fillId="0" borderId="0"/>
    <xf numFmtId="0" fontId="5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843">
    <xf numFmtId="0" fontId="0" fillId="0" borderId="0" xfId="0"/>
    <xf numFmtId="0" fontId="9" fillId="0" borderId="0" xfId="9"/>
    <xf numFmtId="0" fontId="9" fillId="0" borderId="0" xfId="9" applyBorder="1"/>
    <xf numFmtId="0" fontId="21" fillId="0" borderId="0" xfId="9" applyFont="1"/>
    <xf numFmtId="0" fontId="22" fillId="2" borderId="1" xfId="9" applyFont="1" applyFill="1" applyBorder="1" applyAlignment="1">
      <alignment horizontal="center" vertical="center" wrapText="1"/>
    </xf>
    <xf numFmtId="0" fontId="18" fillId="0" borderId="3" xfId="9" applyFont="1" applyBorder="1" applyAlignment="1">
      <alignment vertical="top" wrapText="1"/>
    </xf>
    <xf numFmtId="0" fontId="18" fillId="0" borderId="4" xfId="9" applyFont="1" applyBorder="1" applyAlignment="1">
      <alignment horizontal="center" vertical="center" wrapText="1"/>
    </xf>
    <xf numFmtId="0" fontId="9" fillId="0" borderId="0" xfId="9" applyAlignment="1">
      <alignment vertical="center"/>
    </xf>
    <xf numFmtId="0" fontId="26" fillId="0" borderId="0" xfId="9" applyFont="1"/>
    <xf numFmtId="3" fontId="16" fillId="2" borderId="1" xfId="9" applyNumberFormat="1" applyFont="1" applyFill="1" applyBorder="1" applyAlignment="1">
      <alignment horizontal="right" vertical="center"/>
    </xf>
    <xf numFmtId="0" fontId="14" fillId="0" borderId="0" xfId="9" applyFont="1" applyAlignment="1">
      <alignment vertical="center"/>
    </xf>
    <xf numFmtId="0" fontId="9" fillId="0" borderId="0" xfId="9" applyAlignment="1"/>
    <xf numFmtId="0" fontId="18" fillId="0" borderId="0" xfId="5" applyFont="1" applyFill="1" applyProtection="1"/>
    <xf numFmtId="0" fontId="18" fillId="0" borderId="0" xfId="5" applyFont="1" applyFill="1" applyAlignment="1" applyProtection="1">
      <alignment wrapText="1"/>
    </xf>
    <xf numFmtId="0" fontId="17" fillId="0" borderId="0" xfId="5" applyFont="1" applyFill="1" applyAlignment="1" applyProtection="1">
      <alignment horizontal="left" vertical="center"/>
    </xf>
    <xf numFmtId="0" fontId="17" fillId="0" borderId="0" xfId="5" applyFont="1" applyFill="1" applyProtection="1"/>
    <xf numFmtId="0" fontId="26" fillId="0" borderId="0" xfId="9" applyFont="1" applyAlignment="1"/>
    <xf numFmtId="3" fontId="29" fillId="0" borderId="10" xfId="9" applyNumberFormat="1" applyFont="1" applyBorder="1" applyAlignment="1">
      <alignment horizontal="right" vertical="top" wrapText="1"/>
    </xf>
    <xf numFmtId="3" fontId="29" fillId="0" borderId="10" xfId="9" applyNumberFormat="1" applyFont="1" applyBorder="1" applyAlignment="1">
      <alignment horizontal="right" wrapText="1"/>
    </xf>
    <xf numFmtId="3" fontId="22" fillId="0" borderId="10" xfId="9" applyNumberFormat="1" applyFont="1" applyBorder="1" applyAlignment="1">
      <alignment horizontal="right" vertical="top" wrapText="1"/>
    </xf>
    <xf numFmtId="0" fontId="26" fillId="0" borderId="0" xfId="9" applyFont="1" applyBorder="1"/>
    <xf numFmtId="3" fontId="29" fillId="0" borderId="10" xfId="9" applyNumberFormat="1" applyFont="1" applyBorder="1" applyAlignment="1">
      <alignment horizontal="right" vertical="center" wrapText="1"/>
    </xf>
    <xf numFmtId="0" fontId="26" fillId="0" borderId="10" xfId="9" applyFont="1" applyBorder="1"/>
    <xf numFmtId="3" fontId="22" fillId="0" borderId="0" xfId="9" applyNumberFormat="1" applyFont="1" applyBorder="1" applyAlignment="1">
      <alignment horizontal="right" wrapText="1"/>
    </xf>
    <xf numFmtId="0" fontId="26" fillId="0" borderId="0" xfId="9" applyFont="1" applyBorder="1" applyAlignment="1">
      <alignment horizontal="center" vertical="center" wrapText="1"/>
    </xf>
    <xf numFmtId="0" fontId="22" fillId="0" borderId="0" xfId="9" applyFont="1" applyFill="1" applyBorder="1" applyAlignment="1">
      <alignment horizontal="center" vertical="top" wrapText="1"/>
    </xf>
    <xf numFmtId="0" fontId="22" fillId="0" borderId="0" xfId="9" applyFont="1" applyFill="1" applyBorder="1" applyAlignment="1">
      <alignment horizontal="center" wrapText="1"/>
    </xf>
    <xf numFmtId="3" fontId="29" fillId="0" borderId="0" xfId="9" applyNumberFormat="1" applyFont="1" applyBorder="1" applyAlignment="1">
      <alignment horizontal="right" vertical="center" wrapText="1"/>
    </xf>
    <xf numFmtId="3" fontId="29" fillId="0" borderId="0" xfId="9" applyNumberFormat="1" applyFont="1" applyBorder="1" applyAlignment="1">
      <alignment horizontal="right" vertical="top" wrapText="1"/>
    </xf>
    <xf numFmtId="3" fontId="29" fillId="0" borderId="0" xfId="9" applyNumberFormat="1" applyFont="1" applyBorder="1" applyAlignment="1">
      <alignment horizontal="right" wrapText="1"/>
    </xf>
    <xf numFmtId="0" fontId="29" fillId="0" borderId="0" xfId="9" applyFont="1" applyBorder="1"/>
    <xf numFmtId="0" fontId="29" fillId="0" borderId="0" xfId="5" applyFont="1" applyFill="1" applyProtection="1"/>
    <xf numFmtId="0" fontId="26" fillId="0" borderId="0" xfId="9" applyFont="1" applyAlignment="1">
      <alignment horizontal="center" vertical="center" wrapText="1"/>
    </xf>
    <xf numFmtId="0" fontId="30" fillId="0" borderId="0" xfId="22" applyFont="1"/>
    <xf numFmtId="0" fontId="13" fillId="0" borderId="0" xfId="22"/>
    <xf numFmtId="0" fontId="9" fillId="0" borderId="0" xfId="22" applyFont="1"/>
    <xf numFmtId="3" fontId="13" fillId="0" borderId="0" xfId="22" applyNumberFormat="1"/>
    <xf numFmtId="3" fontId="18" fillId="0" borderId="0" xfId="22" applyNumberFormat="1" applyFont="1"/>
    <xf numFmtId="0" fontId="9" fillId="0" borderId="0" xfId="22" applyFont="1" applyAlignment="1">
      <alignment horizontal="center" vertical="center" wrapText="1"/>
    </xf>
    <xf numFmtId="0" fontId="13" fillId="0" borderId="0" xfId="22" applyAlignment="1">
      <alignment horizontal="center" vertical="center" wrapText="1"/>
    </xf>
    <xf numFmtId="167" fontId="32" fillId="0" borderId="0" xfId="17" applyNumberFormat="1" applyFont="1" applyAlignment="1">
      <alignment vertical="center" wrapText="1"/>
    </xf>
    <xf numFmtId="167" fontId="27" fillId="0" borderId="0" xfId="17" applyNumberFormat="1" applyFont="1" applyAlignment="1">
      <alignment vertical="center" wrapText="1"/>
    </xf>
    <xf numFmtId="167" fontId="27" fillId="0" borderId="0" xfId="17" applyNumberFormat="1" applyAlignment="1">
      <alignment vertical="center" wrapText="1"/>
    </xf>
    <xf numFmtId="167" fontId="33" fillId="0" borderId="0" xfId="17" applyNumberFormat="1" applyFont="1" applyAlignment="1">
      <alignment horizontal="right" vertical="center"/>
    </xf>
    <xf numFmtId="167" fontId="34" fillId="0" borderId="0" xfId="17" applyNumberFormat="1" applyFont="1" applyAlignment="1">
      <alignment horizontal="center" vertical="center" wrapText="1"/>
    </xf>
    <xf numFmtId="167" fontId="35" fillId="0" borderId="0" xfId="17" applyNumberFormat="1" applyFont="1" applyAlignment="1">
      <alignment horizontal="centerContinuous" vertical="center" wrapText="1"/>
    </xf>
    <xf numFmtId="167" fontId="27" fillId="0" borderId="0" xfId="17" applyNumberFormat="1" applyFont="1" applyAlignment="1">
      <alignment horizontal="center" vertical="center" wrapText="1"/>
    </xf>
    <xf numFmtId="167" fontId="27" fillId="0" borderId="0" xfId="17" applyNumberFormat="1" applyAlignment="1">
      <alignment horizontal="center" vertical="center" wrapText="1"/>
    </xf>
    <xf numFmtId="167" fontId="27" fillId="0" borderId="0" xfId="18" applyNumberFormat="1" applyAlignment="1">
      <alignment vertical="center" wrapText="1"/>
    </xf>
    <xf numFmtId="167" fontId="33" fillId="0" borderId="0" xfId="18" applyNumberFormat="1" applyFont="1" applyAlignment="1">
      <alignment horizontal="right" vertical="center"/>
    </xf>
    <xf numFmtId="167" fontId="16" fillId="2" borderId="19" xfId="18" applyNumberFormat="1" applyFont="1" applyFill="1" applyBorder="1" applyAlignment="1">
      <alignment horizontal="center" vertical="center" wrapText="1"/>
    </xf>
    <xf numFmtId="167" fontId="34" fillId="0" borderId="0" xfId="18" applyNumberFormat="1" applyFont="1" applyAlignment="1">
      <alignment horizontal="center" vertical="center" wrapText="1"/>
    </xf>
    <xf numFmtId="167" fontId="35" fillId="0" borderId="0" xfId="18" applyNumberFormat="1" applyFont="1" applyAlignment="1">
      <alignment horizontal="centerContinuous" vertical="center" wrapText="1"/>
    </xf>
    <xf numFmtId="167" fontId="27" fillId="0" borderId="0" xfId="18" applyNumberFormat="1" applyFont="1" applyAlignment="1">
      <alignment vertical="center" wrapText="1"/>
    </xf>
    <xf numFmtId="167" fontId="27" fillId="0" borderId="0" xfId="18" applyNumberFormat="1" applyFont="1" applyAlignment="1">
      <alignment horizontal="center" vertical="center" wrapText="1"/>
    </xf>
    <xf numFmtId="167" fontId="27" fillId="0" borderId="0" xfId="18" applyNumberFormat="1" applyAlignment="1">
      <alignment horizontal="center" vertical="center" wrapText="1"/>
    </xf>
    <xf numFmtId="0" fontId="37" fillId="0" borderId="0" xfId="2" applyFont="1"/>
    <xf numFmtId="0" fontId="37" fillId="0" borderId="0" xfId="2" applyFont="1" applyAlignment="1">
      <alignment horizontal="right"/>
    </xf>
    <xf numFmtId="49" fontId="37" fillId="0" borderId="0" xfId="2" applyNumberFormat="1" applyFont="1"/>
    <xf numFmtId="3" fontId="37" fillId="0" borderId="10" xfId="2" applyNumberFormat="1" applyFont="1" applyBorder="1"/>
    <xf numFmtId="3" fontId="37" fillId="0" borderId="6" xfId="2" applyNumberFormat="1" applyFont="1" applyBorder="1"/>
    <xf numFmtId="0" fontId="37" fillId="0" borderId="0" xfId="2" applyFont="1" applyAlignment="1">
      <alignment vertical="center"/>
    </xf>
    <xf numFmtId="3" fontId="37" fillId="0" borderId="23" xfId="2" applyNumberFormat="1" applyFont="1" applyBorder="1"/>
    <xf numFmtId="3" fontId="37" fillId="0" borderId="21" xfId="2" applyNumberFormat="1" applyFont="1" applyBorder="1"/>
    <xf numFmtId="0" fontId="37" fillId="0" borderId="0" xfId="2" applyFont="1" applyBorder="1" applyAlignment="1">
      <alignment horizontal="left"/>
    </xf>
    <xf numFmtId="0" fontId="37" fillId="0" borderId="0" xfId="2" applyFont="1" applyBorder="1"/>
    <xf numFmtId="0" fontId="27" fillId="0" borderId="0" xfId="21" applyAlignment="1">
      <alignment horizontal="center" vertical="center" wrapText="1"/>
    </xf>
    <xf numFmtId="0" fontId="27" fillId="0" borderId="0" xfId="21" applyFont="1" applyAlignment="1">
      <alignment horizontal="right" vertical="center" wrapText="1"/>
    </xf>
    <xf numFmtId="0" fontId="27" fillId="0" borderId="0" xfId="21" applyFont="1" applyAlignment="1">
      <alignment vertical="center" wrapText="1"/>
    </xf>
    <xf numFmtId="0" fontId="13" fillId="0" borderId="0" xfId="22" applyBorder="1"/>
    <xf numFmtId="167" fontId="38" fillId="0" borderId="0" xfId="19" applyNumberFormat="1" applyFont="1" applyAlignment="1">
      <alignment vertical="center" wrapText="1"/>
    </xf>
    <xf numFmtId="0" fontId="27" fillId="0" borderId="0" xfId="21" applyAlignment="1">
      <alignment vertical="center" wrapText="1"/>
    </xf>
    <xf numFmtId="0" fontId="18" fillId="0" borderId="0" xfId="22" applyFont="1" applyAlignment="1"/>
    <xf numFmtId="167" fontId="41" fillId="0" borderId="0" xfId="21" applyNumberFormat="1" applyFont="1" applyAlignment="1">
      <alignment vertical="center" wrapText="1"/>
    </xf>
    <xf numFmtId="0" fontId="40" fillId="0" borderId="1" xfId="21" applyFont="1" applyBorder="1" applyAlignment="1">
      <alignment horizontal="center" vertical="center" wrapText="1"/>
    </xf>
    <xf numFmtId="0" fontId="40" fillId="0" borderId="24" xfId="21" applyFont="1" applyBorder="1" applyAlignment="1">
      <alignment horizontal="center" vertical="center" wrapText="1"/>
    </xf>
    <xf numFmtId="0" fontId="34" fillId="0" borderId="0" xfId="21" applyFont="1" applyAlignment="1">
      <alignment horizontal="center" vertical="center" wrapText="1"/>
    </xf>
    <xf numFmtId="167" fontId="42" fillId="0" borderId="21" xfId="21" applyNumberFormat="1" applyFont="1" applyBorder="1" applyAlignment="1">
      <alignment vertical="center" wrapText="1"/>
    </xf>
    <xf numFmtId="167" fontId="27" fillId="0" borderId="0" xfId="21" applyNumberFormat="1" applyAlignment="1">
      <alignment vertical="center" wrapText="1"/>
    </xf>
    <xf numFmtId="167" fontId="27" fillId="0" borderId="10" xfId="21" applyNumberFormat="1" applyBorder="1" applyAlignment="1" applyProtection="1">
      <alignment vertical="center" wrapText="1"/>
      <protection locked="0"/>
    </xf>
    <xf numFmtId="167" fontId="27" fillId="0" borderId="6" xfId="21" applyNumberFormat="1" applyBorder="1" applyAlignment="1" applyProtection="1">
      <alignment vertical="center" wrapText="1"/>
      <protection locked="0"/>
    </xf>
    <xf numFmtId="167" fontId="42" fillId="0" borderId="23" xfId="21" applyNumberFormat="1" applyFont="1" applyBorder="1" applyAlignment="1">
      <alignment vertical="center" wrapText="1"/>
    </xf>
    <xf numFmtId="0" fontId="9" fillId="0" borderId="0" xfId="8"/>
    <xf numFmtId="167" fontId="43" fillId="0" borderId="0" xfId="21" applyNumberFormat="1" applyFont="1" applyAlignment="1">
      <alignment horizontal="right" vertical="center"/>
    </xf>
    <xf numFmtId="0" fontId="27" fillId="0" borderId="0" xfId="21" applyBorder="1" applyAlignment="1">
      <alignment vertical="center" wrapText="1"/>
    </xf>
    <xf numFmtId="167" fontId="27" fillId="0" borderId="0" xfId="18" applyNumberFormat="1" applyFont="1" applyBorder="1" applyAlignment="1">
      <alignment vertical="center" wrapText="1"/>
    </xf>
    <xf numFmtId="167" fontId="27" fillId="0" borderId="0" xfId="17" applyNumberFormat="1" applyFont="1" applyBorder="1" applyAlignment="1">
      <alignment vertical="center" wrapText="1"/>
    </xf>
    <xf numFmtId="0" fontId="9" fillId="0" borderId="0" xfId="8" applyBorder="1"/>
    <xf numFmtId="0" fontId="37" fillId="4" borderId="18" xfId="2" applyFont="1" applyFill="1" applyBorder="1" applyAlignment="1">
      <alignment horizontal="center"/>
    </xf>
    <xf numFmtId="0" fontId="37" fillId="4" borderId="20" xfId="2" applyFont="1" applyFill="1" applyBorder="1" applyAlignment="1">
      <alignment horizontal="center"/>
    </xf>
    <xf numFmtId="3" fontId="37" fillId="0" borderId="10" xfId="2" applyNumberFormat="1" applyFont="1" applyBorder="1" applyAlignment="1">
      <alignment vertical="center"/>
    </xf>
    <xf numFmtId="0" fontId="44" fillId="0" borderId="0" xfId="26" applyProtection="1">
      <protection locked="0"/>
    </xf>
    <xf numFmtId="0" fontId="27" fillId="0" borderId="28" xfId="26" applyFont="1" applyBorder="1" applyAlignment="1" applyProtection="1">
      <alignment horizontal="center" vertical="center" wrapText="1"/>
    </xf>
    <xf numFmtId="0" fontId="42" fillId="4" borderId="30" xfId="26" applyFont="1" applyFill="1" applyBorder="1" applyAlignment="1" applyProtection="1">
      <alignment horizontal="center" vertical="center"/>
    </xf>
    <xf numFmtId="0" fontId="42" fillId="4" borderId="31" xfId="26" applyFont="1" applyFill="1" applyBorder="1" applyAlignment="1" applyProtection="1">
      <alignment horizontal="center" vertical="center"/>
    </xf>
    <xf numFmtId="0" fontId="44" fillId="0" borderId="0" xfId="26" applyProtection="1"/>
    <xf numFmtId="0" fontId="44" fillId="0" borderId="0" xfId="26" applyAlignment="1" applyProtection="1">
      <alignment vertical="center"/>
    </xf>
    <xf numFmtId="3" fontId="44" fillId="0" borderId="0" xfId="26" applyNumberFormat="1" applyAlignment="1" applyProtection="1">
      <alignment vertical="center"/>
      <protection locked="0"/>
    </xf>
    <xf numFmtId="0" fontId="44" fillId="0" borderId="0" xfId="26" applyAlignment="1" applyProtection="1">
      <alignment vertical="center"/>
      <protection locked="0"/>
    </xf>
    <xf numFmtId="3" fontId="44" fillId="0" borderId="0" xfId="26" applyNumberFormat="1" applyAlignment="1" applyProtection="1">
      <alignment vertical="center"/>
    </xf>
    <xf numFmtId="167" fontId="44" fillId="0" borderId="0" xfId="26" applyNumberFormat="1" applyAlignment="1" applyProtection="1">
      <alignment vertical="center"/>
    </xf>
    <xf numFmtId="0" fontId="20" fillId="0" borderId="0" xfId="26" applyFont="1" applyProtection="1"/>
    <xf numFmtId="0" fontId="20" fillId="0" borderId="0" xfId="26" applyFont="1" applyProtection="1">
      <protection locked="0"/>
    </xf>
    <xf numFmtId="0" fontId="7" fillId="0" borderId="0" xfId="5" applyFont="1" applyFill="1"/>
    <xf numFmtId="0" fontId="7" fillId="0" borderId="0" xfId="5" applyFont="1" applyFill="1" applyBorder="1" applyAlignment="1">
      <alignment horizontal="center" vertical="center"/>
    </xf>
    <xf numFmtId="165" fontId="11" fillId="0" borderId="0" xfId="5" applyNumberFormat="1" applyFont="1" applyFill="1" applyBorder="1" applyAlignment="1">
      <alignment horizontal="center" vertical="center"/>
    </xf>
    <xf numFmtId="0" fontId="9" fillId="0" borderId="0" xfId="5" applyFont="1" applyBorder="1" applyAlignment="1">
      <alignment horizontal="right"/>
    </xf>
    <xf numFmtId="0" fontId="10" fillId="0" borderId="0" xfId="5" applyFont="1" applyBorder="1" applyAlignment="1">
      <alignment horizontal="center" vertical="center"/>
    </xf>
    <xf numFmtId="0" fontId="7" fillId="0" borderId="0" xfId="5" applyFont="1" applyFill="1" applyBorder="1" applyAlignment="1">
      <alignment vertical="center" wrapText="1"/>
    </xf>
    <xf numFmtId="0" fontId="8" fillId="0" borderId="0" xfId="5" applyFont="1" applyFill="1"/>
    <xf numFmtId="0" fontId="7" fillId="0" borderId="0" xfId="5" applyFont="1" applyFill="1" applyBorder="1" applyAlignment="1">
      <alignment horizontal="left" vertical="center" wrapText="1"/>
    </xf>
    <xf numFmtId="0" fontId="7" fillId="0" borderId="0" xfId="5" applyFont="1" applyFill="1" applyBorder="1"/>
    <xf numFmtId="0" fontId="15" fillId="0" borderId="0" xfId="5" applyFont="1" applyBorder="1" applyAlignment="1">
      <alignment horizontal="left" vertical="center"/>
    </xf>
    <xf numFmtId="0" fontId="8" fillId="0" borderId="0" xfId="5" applyFont="1" applyFill="1" applyBorder="1"/>
    <xf numFmtId="0" fontId="7" fillId="0" borderId="0" xfId="5" applyFont="1" applyFill="1" applyAlignment="1">
      <alignment vertical="center"/>
    </xf>
    <xf numFmtId="0" fontId="6" fillId="0" borderId="0" xfId="5"/>
    <xf numFmtId="0" fontId="9" fillId="0" borderId="0" xfId="23"/>
    <xf numFmtId="3" fontId="9" fillId="0" borderId="0" xfId="23" applyNumberFormat="1"/>
    <xf numFmtId="0" fontId="39" fillId="0" borderId="0" xfId="23" applyFont="1"/>
    <xf numFmtId="0" fontId="9" fillId="0" borderId="0" xfId="23" applyBorder="1"/>
    <xf numFmtId="3" fontId="18" fillId="0" borderId="0" xfId="23" applyNumberFormat="1" applyFont="1" applyBorder="1" applyAlignment="1">
      <alignment horizontal="right" vertical="top" wrapText="1"/>
    </xf>
    <xf numFmtId="3" fontId="18" fillId="0" borderId="0" xfId="23" applyNumberFormat="1" applyFont="1" applyFill="1" applyBorder="1" applyAlignment="1">
      <alignment horizontal="right" vertical="top" wrapText="1"/>
    </xf>
    <xf numFmtId="0" fontId="27" fillId="0" borderId="0" xfId="26" applyFont="1" applyBorder="1" applyAlignment="1" applyProtection="1">
      <alignment horizontal="center" vertical="center" wrapText="1"/>
    </xf>
    <xf numFmtId="0" fontId="22" fillId="2" borderId="24" xfId="9" applyFont="1" applyFill="1" applyBorder="1" applyAlignment="1">
      <alignment horizontal="center" vertical="center" wrapText="1"/>
    </xf>
    <xf numFmtId="166" fontId="9" fillId="0" borderId="0" xfId="9" applyNumberFormat="1"/>
    <xf numFmtId="166" fontId="9" fillId="0" borderId="0" xfId="9" applyNumberFormat="1" applyAlignment="1">
      <alignment horizontal="right"/>
    </xf>
    <xf numFmtId="166" fontId="25" fillId="0" borderId="0" xfId="9" applyNumberFormat="1" applyFont="1" applyBorder="1" applyAlignment="1">
      <alignment horizontal="right" vertical="center" wrapText="1"/>
    </xf>
    <xf numFmtId="0" fontId="18" fillId="0" borderId="0" xfId="9" applyFont="1" applyBorder="1" applyAlignment="1">
      <alignment horizontal="right" vertical="center" wrapText="1"/>
    </xf>
    <xf numFmtId="166" fontId="18" fillId="0" borderId="0" xfId="9" applyNumberFormat="1" applyFont="1" applyBorder="1" applyAlignment="1">
      <alignment horizontal="right" vertical="center" wrapText="1"/>
    </xf>
    <xf numFmtId="3" fontId="9" fillId="0" borderId="0" xfId="9" applyNumberFormat="1" applyAlignment="1">
      <alignment horizontal="right"/>
    </xf>
    <xf numFmtId="166" fontId="9" fillId="0" borderId="0" xfId="9" applyNumberFormat="1" applyBorder="1"/>
    <xf numFmtId="3" fontId="9" fillId="0" borderId="0" xfId="9" applyNumberFormat="1" applyBorder="1"/>
    <xf numFmtId="166" fontId="9" fillId="0" borderId="0" xfId="9" applyNumberFormat="1" applyBorder="1" applyAlignment="1">
      <alignment horizontal="right" vertical="center"/>
    </xf>
    <xf numFmtId="3" fontId="46" fillId="0" borderId="10" xfId="9" applyNumberFormat="1" applyFont="1" applyFill="1" applyBorder="1" applyAlignment="1">
      <alignment horizontal="right" vertical="center"/>
    </xf>
    <xf numFmtId="10" fontId="46" fillId="0" borderId="38" xfId="9" applyNumberFormat="1" applyFont="1" applyFill="1" applyBorder="1" applyAlignment="1">
      <alignment horizontal="center" vertical="center" wrapText="1"/>
    </xf>
    <xf numFmtId="0" fontId="46" fillId="0" borderId="3" xfId="9" applyFont="1" applyBorder="1" applyAlignment="1">
      <alignment vertical="top" wrapText="1"/>
    </xf>
    <xf numFmtId="0" fontId="46" fillId="0" borderId="4" xfId="9" applyFont="1" applyBorder="1" applyAlignment="1">
      <alignment horizontal="center" vertical="center" wrapText="1"/>
    </xf>
    <xf numFmtId="0" fontId="48" fillId="0" borderId="3" xfId="9" applyFont="1" applyFill="1" applyBorder="1" applyAlignment="1">
      <alignment horizontal="center" vertical="center" wrapText="1"/>
    </xf>
    <xf numFmtId="0" fontId="49" fillId="2" borderId="1" xfId="9" applyFont="1" applyFill="1" applyBorder="1" applyAlignment="1">
      <alignment horizontal="left" vertical="center" wrapText="1"/>
    </xf>
    <xf numFmtId="3" fontId="49" fillId="2" borderId="1" xfId="9" applyNumberFormat="1" applyFont="1" applyFill="1" applyBorder="1" applyAlignment="1">
      <alignment horizontal="right" vertical="center" wrapText="1"/>
    </xf>
    <xf numFmtId="10" fontId="48" fillId="2" borderId="24" xfId="9" applyNumberFormat="1" applyFont="1" applyFill="1" applyBorder="1" applyAlignment="1">
      <alignment horizontal="center" vertical="center" wrapText="1"/>
    </xf>
    <xf numFmtId="0" fontId="50" fillId="2" borderId="5" xfId="9" applyFont="1" applyFill="1" applyBorder="1" applyAlignment="1">
      <alignment horizontal="center" vertical="center" wrapText="1"/>
    </xf>
    <xf numFmtId="167" fontId="27" fillId="0" borderId="42" xfId="20" applyNumberFormat="1" applyBorder="1" applyAlignment="1">
      <alignment horizontal="center" vertical="center" wrapText="1"/>
    </xf>
    <xf numFmtId="167" fontId="40" fillId="0" borderId="18" xfId="20" applyNumberFormat="1" applyFont="1" applyBorder="1" applyAlignment="1">
      <alignment horizontal="center"/>
    </xf>
    <xf numFmtId="167" fontId="40" fillId="0" borderId="18" xfId="20" applyNumberFormat="1" applyFont="1" applyBorder="1" applyAlignment="1">
      <alignment horizontal="centerContinuous" vertical="center"/>
    </xf>
    <xf numFmtId="168" fontId="20" fillId="0" borderId="10" xfId="19" applyNumberFormat="1" applyFont="1" applyBorder="1" applyAlignment="1" applyProtection="1">
      <alignment vertical="center" wrapText="1"/>
      <protection locked="0"/>
    </xf>
    <xf numFmtId="167" fontId="20" fillId="6" borderId="23" xfId="20" applyNumberFormat="1" applyFont="1" applyFill="1" applyBorder="1" applyAlignment="1" applyProtection="1">
      <alignment vertical="center" wrapText="1"/>
    </xf>
    <xf numFmtId="167" fontId="20" fillId="0" borderId="23" xfId="20" applyNumberFormat="1" applyFont="1" applyBorder="1" applyAlignment="1" applyProtection="1">
      <alignment vertical="center" wrapText="1"/>
    </xf>
    <xf numFmtId="167" fontId="27" fillId="0" borderId="0" xfId="20" applyNumberFormat="1" applyBorder="1" applyAlignment="1">
      <alignment horizontal="center" vertical="center" wrapText="1"/>
    </xf>
    <xf numFmtId="0" fontId="49" fillId="0" borderId="26" xfId="9" applyFont="1" applyFill="1" applyBorder="1" applyAlignment="1">
      <alignment horizontal="left" vertical="center" wrapText="1"/>
    </xf>
    <xf numFmtId="3" fontId="49" fillId="0" borderId="26" xfId="9" applyNumberFormat="1" applyFont="1" applyFill="1" applyBorder="1" applyAlignment="1">
      <alignment horizontal="right" vertical="center" wrapText="1"/>
    </xf>
    <xf numFmtId="10" fontId="48" fillId="0" borderId="26" xfId="9" applyNumberFormat="1" applyFont="1" applyFill="1" applyBorder="1" applyAlignment="1">
      <alignment horizontal="center" vertical="center" wrapText="1"/>
    </xf>
    <xf numFmtId="0" fontId="49" fillId="0" borderId="42" xfId="9" applyFont="1" applyFill="1" applyBorder="1" applyAlignment="1">
      <alignment horizontal="left" vertical="center" wrapText="1"/>
    </xf>
    <xf numFmtId="3" fontId="49" fillId="0" borderId="42" xfId="9" applyNumberFormat="1" applyFont="1" applyFill="1" applyBorder="1" applyAlignment="1">
      <alignment horizontal="right" vertical="center" wrapText="1"/>
    </xf>
    <xf numFmtId="10" fontId="48" fillId="0" borderId="42" xfId="9" applyNumberFormat="1" applyFont="1" applyFill="1" applyBorder="1" applyAlignment="1">
      <alignment horizontal="center" vertical="center" wrapText="1"/>
    </xf>
    <xf numFmtId="167" fontId="27" fillId="0" borderId="38" xfId="21" applyNumberFormat="1" applyBorder="1" applyAlignment="1" applyProtection="1">
      <alignment vertical="center" wrapText="1"/>
      <protection locked="0"/>
    </xf>
    <xf numFmtId="167" fontId="27" fillId="0" borderId="39" xfId="21" applyNumberFormat="1" applyBorder="1" applyAlignment="1" applyProtection="1">
      <alignment vertical="center" wrapText="1"/>
      <protection locked="0"/>
    </xf>
    <xf numFmtId="3" fontId="46" fillId="0" borderId="3" xfId="9" applyNumberFormat="1" applyFont="1" applyFill="1" applyBorder="1" applyAlignment="1">
      <alignment horizontal="right" vertical="center"/>
    </xf>
    <xf numFmtId="0" fontId="53" fillId="0" borderId="0" xfId="27" applyFont="1"/>
    <xf numFmtId="0" fontId="56" fillId="0" borderId="10" xfId="27" applyFont="1" applyFill="1" applyBorder="1" applyAlignment="1">
      <alignment horizontal="center" vertical="center" wrapText="1"/>
    </xf>
    <xf numFmtId="0" fontId="54" fillId="0" borderId="10" xfId="27" applyFont="1" applyBorder="1" applyAlignment="1">
      <alignment horizontal="center" vertical="center" wrapText="1"/>
    </xf>
    <xf numFmtId="0" fontId="54" fillId="0" borderId="10" xfId="27" applyFont="1" applyBorder="1" applyAlignment="1">
      <alignment horizontal="center" vertical="center"/>
    </xf>
    <xf numFmtId="0" fontId="53" fillId="0" borderId="10" xfId="27" quotePrefix="1" applyFont="1" applyBorder="1" applyAlignment="1">
      <alignment horizontal="center"/>
    </xf>
    <xf numFmtId="0" fontId="53" fillId="0" borderId="10" xfId="27" applyFont="1" applyBorder="1" applyAlignment="1">
      <alignment vertical="center" wrapText="1"/>
    </xf>
    <xf numFmtId="6" fontId="53" fillId="0" borderId="10" xfId="27" applyNumberFormat="1" applyFont="1" applyBorder="1"/>
    <xf numFmtId="0" fontId="53" fillId="0" borderId="10" xfId="27" applyFont="1" applyBorder="1" applyAlignment="1">
      <alignment vertical="center"/>
    </xf>
    <xf numFmtId="0" fontId="53" fillId="0" borderId="10" xfId="27" applyFont="1" applyBorder="1"/>
    <xf numFmtId="0" fontId="53" fillId="0" borderId="10" xfId="27" applyFont="1" applyBorder="1" applyAlignment="1">
      <alignment wrapText="1"/>
    </xf>
    <xf numFmtId="0" fontId="53" fillId="0" borderId="10" xfId="27" applyFont="1" applyFill="1" applyBorder="1" applyAlignment="1">
      <alignment vertical="center"/>
    </xf>
    <xf numFmtId="169" fontId="53" fillId="0" borderId="10" xfId="27" applyNumberFormat="1" applyFont="1" applyBorder="1"/>
    <xf numFmtId="0" fontId="53" fillId="0" borderId="10" xfId="27" quotePrefix="1" applyFont="1" applyBorder="1" applyAlignment="1">
      <alignment horizontal="center" vertical="center"/>
    </xf>
    <xf numFmtId="0" fontId="53" fillId="0" borderId="10" xfId="27" applyFont="1" applyBorder="1" applyAlignment="1">
      <alignment horizontal="center"/>
    </xf>
    <xf numFmtId="0" fontId="53" fillId="8" borderId="10" xfId="27" applyFont="1" applyFill="1" applyBorder="1"/>
    <xf numFmtId="6" fontId="54" fillId="8" borderId="10" xfId="27" applyNumberFormat="1" applyFont="1" applyFill="1" applyBorder="1"/>
    <xf numFmtId="167" fontId="28" fillId="0" borderId="0" xfId="17" applyNumberFormat="1" applyFont="1" applyAlignment="1">
      <alignment horizontal="center" vertical="center" wrapText="1"/>
    </xf>
    <xf numFmtId="0" fontId="4" fillId="0" borderId="0" xfId="28"/>
    <xf numFmtId="0" fontId="4" fillId="0" borderId="0" xfId="28" applyFill="1"/>
    <xf numFmtId="10" fontId="46" fillId="0" borderId="4" xfId="9" applyNumberFormat="1" applyFont="1" applyFill="1" applyBorder="1" applyAlignment="1">
      <alignment horizontal="center" vertical="center" wrapText="1"/>
    </xf>
    <xf numFmtId="0" fontId="57" fillId="0" borderId="0" xfId="5" applyFont="1"/>
    <xf numFmtId="3" fontId="57" fillId="0" borderId="0" xfId="5" applyNumberFormat="1" applyFont="1"/>
    <xf numFmtId="0" fontId="58" fillId="0" borderId="0" xfId="28" applyFont="1"/>
    <xf numFmtId="0" fontId="59" fillId="0" borderId="0" xfId="28" applyFont="1"/>
    <xf numFmtId="0" fontId="60" fillId="0" borderId="0" xfId="28" applyFont="1"/>
    <xf numFmtId="0" fontId="28" fillId="0" borderId="10" xfId="5" applyFont="1" applyFill="1" applyBorder="1" applyProtection="1"/>
    <xf numFmtId="0" fontId="16" fillId="0" borderId="10" xfId="5" applyFont="1" applyFill="1" applyBorder="1" applyAlignment="1" applyProtection="1"/>
    <xf numFmtId="0" fontId="16" fillId="0" borderId="10" xfId="5" applyFont="1" applyFill="1" applyBorder="1" applyProtection="1"/>
    <xf numFmtId="3" fontId="16" fillId="0" borderId="10" xfId="5" applyNumberFormat="1" applyFont="1" applyFill="1" applyBorder="1" applyAlignment="1" applyProtection="1">
      <alignment horizontal="right" vertical="center"/>
    </xf>
    <xf numFmtId="0" fontId="16" fillId="0" borderId="11" xfId="5" applyFont="1" applyFill="1" applyBorder="1" applyAlignment="1" applyProtection="1">
      <alignment horizontal="left" vertical="center"/>
    </xf>
    <xf numFmtId="3" fontId="16" fillId="0" borderId="10" xfId="5" applyNumberFormat="1" applyFont="1" applyFill="1" applyBorder="1" applyAlignment="1" applyProtection="1">
      <alignment vertical="center"/>
    </xf>
    <xf numFmtId="0" fontId="11" fillId="0" borderId="10" xfId="5" applyFont="1" applyFill="1" applyBorder="1"/>
    <xf numFmtId="0" fontId="51" fillId="0" borderId="10" xfId="5" applyFont="1" applyFill="1" applyBorder="1"/>
    <xf numFmtId="3" fontId="11" fillId="0" borderId="10" xfId="5" applyNumberFormat="1" applyFont="1" applyFill="1" applyBorder="1"/>
    <xf numFmtId="3" fontId="51" fillId="0" borderId="10" xfId="5" applyNumberFormat="1" applyFont="1" applyFill="1" applyBorder="1"/>
    <xf numFmtId="0" fontId="11" fillId="0" borderId="10" xfId="5" applyFont="1" applyFill="1" applyBorder="1" applyAlignment="1">
      <alignment horizontal="left" vertical="center" wrapText="1"/>
    </xf>
    <xf numFmtId="0" fontId="6" fillId="0" borderId="0" xfId="5" applyNumberFormat="1"/>
    <xf numFmtId="0" fontId="63" fillId="0" borderId="0" xfId="9" applyNumberFormat="1" applyFont="1"/>
    <xf numFmtId="0" fontId="64" fillId="0" borderId="0" xfId="5" applyFont="1"/>
    <xf numFmtId="0" fontId="6" fillId="0" borderId="0" xfId="5" applyFont="1"/>
    <xf numFmtId="0" fontId="65" fillId="0" borderId="0" xfId="9" applyNumberFormat="1" applyFont="1"/>
    <xf numFmtId="0" fontId="66" fillId="0" borderId="0" xfId="5" applyFont="1"/>
    <xf numFmtId="0" fontId="21" fillId="0" borderId="0" xfId="9" applyNumberFormat="1" applyFont="1" applyAlignment="1">
      <alignment vertical="center"/>
    </xf>
    <xf numFmtId="0" fontId="4" fillId="0" borderId="0" xfId="28" applyNumberFormat="1"/>
    <xf numFmtId="0" fontId="67" fillId="0" borderId="39" xfId="5" applyFont="1" applyBorder="1" applyAlignment="1">
      <alignment vertical="center" wrapText="1"/>
    </xf>
    <xf numFmtId="0" fontId="67" fillId="0" borderId="10" xfId="5" applyFont="1" applyBorder="1" applyAlignment="1">
      <alignment vertical="center" wrapText="1"/>
    </xf>
    <xf numFmtId="0" fontId="68" fillId="0" borderId="10" xfId="5" applyFont="1" applyBorder="1"/>
    <xf numFmtId="0" fontId="14" fillId="0" borderId="0" xfId="8" applyFont="1"/>
    <xf numFmtId="0" fontId="16" fillId="0" borderId="17" xfId="8" applyFont="1" applyFill="1" applyBorder="1" applyAlignment="1">
      <alignment horizontal="center" wrapText="1"/>
    </xf>
    <xf numFmtId="0" fontId="16" fillId="0" borderId="20" xfId="8" applyFont="1" applyFill="1" applyBorder="1" applyAlignment="1">
      <alignment horizontal="center" wrapText="1"/>
    </xf>
    <xf numFmtId="0" fontId="28" fillId="0" borderId="19" xfId="8" applyFont="1" applyFill="1" applyBorder="1" applyAlignment="1">
      <alignment wrapText="1"/>
    </xf>
    <xf numFmtId="0" fontId="28" fillId="0" borderId="6" xfId="8" applyFont="1" applyFill="1" applyBorder="1" applyAlignment="1">
      <alignment horizontal="right" wrapText="1"/>
    </xf>
    <xf numFmtId="0" fontId="16" fillId="0" borderId="22" xfId="8" applyFont="1" applyFill="1" applyBorder="1" applyAlignment="1">
      <alignment wrapText="1"/>
    </xf>
    <xf numFmtId="0" fontId="28" fillId="0" borderId="17" xfId="22" applyFont="1" applyBorder="1" applyAlignment="1">
      <alignment horizontal="center" vertical="top" wrapText="1"/>
    </xf>
    <xf numFmtId="0" fontId="71" fillId="0" borderId="18" xfId="22" applyFont="1" applyBorder="1" applyAlignment="1">
      <alignment horizontal="center" vertical="top" wrapText="1"/>
    </xf>
    <xf numFmtId="3" fontId="71" fillId="0" borderId="20" xfId="22" applyNumberFormat="1" applyFont="1" applyBorder="1" applyAlignment="1">
      <alignment horizontal="center" vertical="top" wrapText="1"/>
    </xf>
    <xf numFmtId="0" fontId="16" fillId="0" borderId="19" xfId="22" applyFont="1" applyBorder="1" applyAlignment="1">
      <alignment horizontal="center" vertical="top" wrapText="1"/>
    </xf>
    <xf numFmtId="0" fontId="71" fillId="0" borderId="10" xfId="22" applyFont="1" applyBorder="1" applyAlignment="1">
      <alignment vertical="top" wrapText="1"/>
    </xf>
    <xf numFmtId="3" fontId="16" fillId="0" borderId="6" xfId="22" applyNumberFormat="1" applyFont="1" applyBorder="1" applyAlignment="1">
      <alignment horizontal="right" vertical="top" wrapText="1"/>
    </xf>
    <xf numFmtId="0" fontId="28" fillId="0" borderId="10" xfId="22" applyFont="1" applyBorder="1" applyAlignment="1">
      <alignment vertical="top" wrapText="1"/>
    </xf>
    <xf numFmtId="3" fontId="28" fillId="0" borderId="6" xfId="22" applyNumberFormat="1" applyFont="1" applyBorder="1"/>
    <xf numFmtId="3" fontId="28" fillId="0" borderId="6" xfId="22" applyNumberFormat="1" applyFont="1" applyBorder="1" applyAlignment="1">
      <alignment horizontal="right" vertical="top" wrapText="1"/>
    </xf>
    <xf numFmtId="0" fontId="28" fillId="0" borderId="19" xfId="22" applyFont="1" applyBorder="1" applyAlignment="1">
      <alignment horizontal="center" vertical="top" wrapText="1"/>
    </xf>
    <xf numFmtId="0" fontId="28" fillId="3" borderId="10" xfId="22" applyFont="1" applyFill="1" applyBorder="1" applyAlignment="1">
      <alignment vertical="top" wrapText="1"/>
    </xf>
    <xf numFmtId="3" fontId="16" fillId="0" borderId="6" xfId="22" applyNumberFormat="1" applyFont="1" applyBorder="1" applyAlignment="1">
      <alignment horizontal="right" wrapText="1"/>
    </xf>
    <xf numFmtId="3" fontId="16" fillId="0" borderId="6" xfId="22" applyNumberFormat="1" applyFont="1" applyBorder="1"/>
    <xf numFmtId="0" fontId="16" fillId="2" borderId="19" xfId="22" applyFont="1" applyFill="1" applyBorder="1" applyAlignment="1">
      <alignment horizontal="center" vertical="top" wrapText="1"/>
    </xf>
    <xf numFmtId="0" fontId="16" fillId="2" borderId="10" xfId="22" applyFont="1" applyFill="1" applyBorder="1" applyAlignment="1">
      <alignment vertical="top" wrapText="1"/>
    </xf>
    <xf numFmtId="3" fontId="16" fillId="2" borderId="6" xfId="22" applyNumberFormat="1" applyFont="1" applyFill="1" applyBorder="1" applyAlignment="1">
      <alignment horizontal="right" wrapText="1"/>
    </xf>
    <xf numFmtId="0" fontId="28" fillId="3" borderId="23" xfId="22" applyFont="1" applyFill="1" applyBorder="1" applyAlignment="1">
      <alignment vertical="top" wrapText="1"/>
    </xf>
    <xf numFmtId="3" fontId="28" fillId="0" borderId="21" xfId="22" applyNumberFormat="1" applyFont="1" applyBorder="1"/>
    <xf numFmtId="0" fontId="49" fillId="5" borderId="5" xfId="9" applyFont="1" applyFill="1" applyBorder="1" applyAlignment="1">
      <alignment horizontal="center" vertical="center" wrapText="1"/>
    </xf>
    <xf numFmtId="0" fontId="62" fillId="0" borderId="0" xfId="28" applyFont="1"/>
    <xf numFmtId="0" fontId="73" fillId="2" borderId="5" xfId="24" applyFont="1" applyFill="1" applyBorder="1" applyAlignment="1">
      <alignment horizontal="center" vertical="center" wrapText="1"/>
    </xf>
    <xf numFmtId="0" fontId="51" fillId="0" borderId="10" xfId="5" applyFont="1" applyFill="1" applyBorder="1" applyAlignment="1">
      <alignment horizontal="center" vertical="center"/>
    </xf>
    <xf numFmtId="0" fontId="51" fillId="0" borderId="0" xfId="5" applyFont="1" applyFill="1" applyBorder="1"/>
    <xf numFmtId="0" fontId="51" fillId="0" borderId="0" xfId="5" applyFont="1" applyFill="1" applyBorder="1" applyAlignment="1">
      <alignment vertical="center"/>
    </xf>
    <xf numFmtId="0" fontId="51" fillId="0" borderId="0" xfId="5" applyFont="1" applyFill="1"/>
    <xf numFmtId="0" fontId="16" fillId="2" borderId="10" xfId="5" applyFont="1" applyFill="1" applyBorder="1" applyAlignment="1" applyProtection="1">
      <alignment horizontal="center" vertical="center" wrapText="1"/>
    </xf>
    <xf numFmtId="0" fontId="16" fillId="2" borderId="10" xfId="5" applyFont="1" applyFill="1" applyBorder="1" applyAlignment="1" applyProtection="1">
      <alignment vertical="center" wrapText="1"/>
    </xf>
    <xf numFmtId="0" fontId="28" fillId="0" borderId="0" xfId="5" applyFont="1" applyFill="1" applyBorder="1" applyProtection="1"/>
    <xf numFmtId="0" fontId="28" fillId="0" borderId="0" xfId="5" applyFont="1" applyFill="1" applyProtection="1"/>
    <xf numFmtId="0" fontId="14" fillId="0" borderId="0" xfId="22" applyFont="1"/>
    <xf numFmtId="0" fontId="14" fillId="0" borderId="0" xfId="22" applyFont="1" applyBorder="1"/>
    <xf numFmtId="167" fontId="74" fillId="0" borderId="0" xfId="21" applyNumberFormat="1" applyFont="1" applyAlignment="1">
      <alignment horizontal="center" vertical="center" wrapText="1"/>
    </xf>
    <xf numFmtId="167" fontId="74" fillId="0" borderId="0" xfId="21" applyNumberFormat="1" applyFont="1" applyAlignment="1">
      <alignment vertical="center" wrapText="1"/>
    </xf>
    <xf numFmtId="0" fontId="35" fillId="0" borderId="5" xfId="21" applyFont="1" applyBorder="1" applyAlignment="1">
      <alignment horizontal="center" vertical="center" wrapText="1"/>
    </xf>
    <xf numFmtId="0" fontId="35" fillId="0" borderId="1" xfId="21" applyFont="1" applyBorder="1" applyAlignment="1">
      <alignment horizontal="center" vertical="center" wrapText="1"/>
    </xf>
    <xf numFmtId="0" fontId="44" fillId="0" borderId="19" xfId="21" applyFont="1" applyBorder="1" applyAlignment="1">
      <alignment horizontal="center" vertical="center" wrapText="1"/>
    </xf>
    <xf numFmtId="0" fontId="44" fillId="0" borderId="10" xfId="21" applyFont="1" applyBorder="1" applyAlignment="1" applyProtection="1">
      <alignment vertical="center" wrapText="1"/>
      <protection locked="0"/>
    </xf>
    <xf numFmtId="0" fontId="75" fillId="0" borderId="22" xfId="21" applyFont="1" applyBorder="1" applyAlignment="1">
      <alignment horizontal="center" vertical="center" wrapText="1"/>
    </xf>
    <xf numFmtId="0" fontId="35" fillId="0" borderId="23" xfId="21" applyFont="1" applyBorder="1" applyAlignment="1">
      <alignment vertical="center" wrapText="1"/>
    </xf>
    <xf numFmtId="0" fontId="44" fillId="0" borderId="0" xfId="21" applyFont="1" applyAlignment="1">
      <alignment horizontal="center" vertical="center" wrapText="1"/>
    </xf>
    <xf numFmtId="0" fontId="44" fillId="0" borderId="0" xfId="21" applyFont="1" applyAlignment="1">
      <alignment vertical="center" wrapText="1"/>
    </xf>
    <xf numFmtId="0" fontId="44" fillId="0" borderId="0" xfId="21" applyFont="1" applyBorder="1" applyAlignment="1">
      <alignment horizontal="center" vertical="center" wrapText="1"/>
    </xf>
    <xf numFmtId="0" fontId="44" fillId="0" borderId="0" xfId="21" applyFont="1" applyBorder="1" applyAlignment="1">
      <alignment vertical="center" wrapText="1"/>
    </xf>
    <xf numFmtId="0" fontId="44" fillId="0" borderId="40" xfId="21" applyFont="1" applyBorder="1" applyAlignment="1">
      <alignment horizontal="center" vertical="center" wrapText="1"/>
    </xf>
    <xf numFmtId="0" fontId="44" fillId="0" borderId="39" xfId="21" applyFont="1" applyBorder="1" applyAlignment="1" applyProtection="1">
      <alignment vertical="center" wrapText="1"/>
      <protection locked="0"/>
    </xf>
    <xf numFmtId="0" fontId="75" fillId="4" borderId="29" xfId="26" applyFont="1" applyFill="1" applyBorder="1" applyAlignment="1" applyProtection="1">
      <alignment horizontal="center" vertical="center" wrapText="1"/>
    </xf>
    <xf numFmtId="0" fontId="75" fillId="4" borderId="30" xfId="26" applyFont="1" applyFill="1" applyBorder="1" applyAlignment="1" applyProtection="1">
      <alignment horizontal="center" vertical="center"/>
    </xf>
    <xf numFmtId="0" fontId="44" fillId="0" borderId="32" xfId="26" applyFont="1" applyBorder="1" applyAlignment="1" applyProtection="1">
      <alignment horizontal="left" vertical="center"/>
    </xf>
    <xf numFmtId="0" fontId="28" fillId="0" borderId="11" xfId="22" applyFont="1" applyBorder="1" applyAlignment="1">
      <alignment vertical="top" wrapText="1"/>
    </xf>
    <xf numFmtId="0" fontId="28" fillId="0" borderId="11" xfId="22" applyFont="1" applyBorder="1" applyAlignment="1">
      <alignment horizontal="left" vertical="top" wrapText="1"/>
    </xf>
    <xf numFmtId="0" fontId="28" fillId="0" borderId="16" xfId="22" applyFont="1" applyBorder="1" applyAlignment="1">
      <alignment vertical="top" wrapText="1"/>
    </xf>
    <xf numFmtId="0" fontId="28" fillId="0" borderId="10" xfId="22" applyFont="1" applyBorder="1" applyAlignment="1">
      <alignment horizontal="left" vertical="top" wrapText="1"/>
    </xf>
    <xf numFmtId="0" fontId="44" fillId="0" borderId="49" xfId="26" applyFont="1" applyBorder="1" applyAlignment="1" applyProtection="1">
      <alignment horizontal="left" vertical="center"/>
    </xf>
    <xf numFmtId="0" fontId="28" fillId="0" borderId="50" xfId="22" applyFont="1" applyBorder="1" applyAlignment="1">
      <alignment horizontal="left" vertical="top" wrapText="1"/>
    </xf>
    <xf numFmtId="0" fontId="44" fillId="0" borderId="46" xfId="26" applyFont="1" applyBorder="1" applyAlignment="1" applyProtection="1">
      <alignment horizontal="left" vertical="center"/>
    </xf>
    <xf numFmtId="0" fontId="76" fillId="0" borderId="0" xfId="26" applyFont="1" applyProtection="1"/>
    <xf numFmtId="0" fontId="76" fillId="0" borderId="0" xfId="26" applyFont="1" applyProtection="1">
      <protection locked="0"/>
    </xf>
    <xf numFmtId="0" fontId="44" fillId="0" borderId="0" xfId="26" applyFont="1" applyProtection="1">
      <protection locked="0"/>
    </xf>
    <xf numFmtId="0" fontId="44" fillId="0" borderId="0" xfId="26" applyFont="1" applyProtection="1"/>
    <xf numFmtId="0" fontId="61" fillId="0" borderId="0" xfId="0" applyFont="1"/>
    <xf numFmtId="167" fontId="44" fillId="0" borderId="42" xfId="20" applyNumberFormat="1" applyFont="1" applyBorder="1" applyAlignment="1">
      <alignment horizontal="center" vertical="center" wrapText="1"/>
    </xf>
    <xf numFmtId="167" fontId="35" fillId="0" borderId="18" xfId="20" applyNumberFormat="1" applyFont="1" applyBorder="1" applyAlignment="1">
      <alignment horizontal="center"/>
    </xf>
    <xf numFmtId="167" fontId="35" fillId="0" borderId="22" xfId="20" applyNumberFormat="1" applyFont="1" applyBorder="1" applyAlignment="1">
      <alignment horizontal="center" vertical="center" wrapText="1"/>
    </xf>
    <xf numFmtId="0" fontId="14" fillId="0" borderId="0" xfId="23" applyFont="1"/>
    <xf numFmtId="0" fontId="14" fillId="0" borderId="0" xfId="23" applyFont="1" applyBorder="1"/>
    <xf numFmtId="0" fontId="28" fillId="0" borderId="37" xfId="23" applyFont="1" applyBorder="1" applyAlignment="1">
      <alignment horizontal="left" vertical="top" wrapText="1"/>
    </xf>
    <xf numFmtId="0" fontId="14" fillId="0" borderId="0" xfId="23" applyFont="1" applyAlignment="1"/>
    <xf numFmtId="0" fontId="28" fillId="0" borderId="0" xfId="23" applyFont="1" applyBorder="1" applyAlignment="1">
      <alignment horizontal="left" vertical="top" wrapText="1"/>
    </xf>
    <xf numFmtId="0" fontId="28" fillId="0" borderId="0" xfId="23" applyFont="1" applyFill="1" applyBorder="1" applyAlignment="1">
      <alignment horizontal="left" vertical="top" wrapText="1"/>
    </xf>
    <xf numFmtId="0" fontId="68" fillId="0" borderId="0" xfId="27" applyFont="1"/>
    <xf numFmtId="0" fontId="77" fillId="0" borderId="10" xfId="27" applyFont="1" applyBorder="1" applyAlignment="1">
      <alignment horizontal="center" vertical="center" wrapText="1"/>
    </xf>
    <xf numFmtId="0" fontId="67" fillId="0" borderId="10" xfId="27" applyFont="1" applyBorder="1" applyAlignment="1">
      <alignment vertical="center"/>
    </xf>
    <xf numFmtId="169" fontId="67" fillId="0" borderId="10" xfId="27" applyNumberFormat="1" applyFont="1" applyBorder="1" applyAlignment="1">
      <alignment horizontal="right" vertical="center" wrapText="1"/>
    </xf>
    <xf numFmtId="0" fontId="67" fillId="0" borderId="10" xfId="27" applyFont="1" applyBorder="1" applyAlignment="1">
      <alignment vertical="center" wrapText="1"/>
    </xf>
    <xf numFmtId="0" fontId="68" fillId="0" borderId="10" xfId="27" applyFont="1" applyBorder="1"/>
    <xf numFmtId="169" fontId="68" fillId="0" borderId="10" xfId="27" applyNumberFormat="1" applyFont="1" applyBorder="1" applyAlignment="1">
      <alignment horizontal="right"/>
    </xf>
    <xf numFmtId="0" fontId="77" fillId="7" borderId="10" xfId="27" applyFont="1" applyFill="1" applyBorder="1" applyAlignment="1">
      <alignment vertical="center"/>
    </xf>
    <xf numFmtId="169" fontId="77" fillId="8" borderId="10" xfId="27" applyNumberFormat="1" applyFont="1" applyFill="1" applyBorder="1" applyAlignment="1">
      <alignment horizontal="right" vertical="center" wrapText="1"/>
    </xf>
    <xf numFmtId="0" fontId="77" fillId="8" borderId="10" xfId="27" applyFont="1" applyFill="1" applyBorder="1" applyAlignment="1">
      <alignment vertical="center"/>
    </xf>
    <xf numFmtId="0" fontId="68" fillId="0" borderId="0" xfId="27" applyFont="1" applyBorder="1"/>
    <xf numFmtId="0" fontId="28" fillId="0" borderId="19" xfId="22" applyFont="1" applyBorder="1" applyAlignment="1">
      <alignment horizontal="left" vertical="top" wrapText="1"/>
    </xf>
    <xf numFmtId="3" fontId="28" fillId="0" borderId="10" xfId="22" applyNumberFormat="1" applyFont="1" applyBorder="1" applyAlignment="1">
      <alignment horizontal="right" vertical="top" wrapText="1"/>
    </xf>
    <xf numFmtId="0" fontId="28" fillId="0" borderId="19" xfId="22" applyFont="1" applyBorder="1" applyAlignment="1">
      <alignment vertical="top" wrapText="1"/>
    </xf>
    <xf numFmtId="0" fontId="28" fillId="3" borderId="19" xfId="22" applyFont="1" applyFill="1" applyBorder="1" applyAlignment="1">
      <alignment vertical="top" wrapText="1" shrinkToFit="1"/>
    </xf>
    <xf numFmtId="0" fontId="28" fillId="3" borderId="10" xfId="22" applyFont="1" applyFill="1" applyBorder="1" applyAlignment="1">
      <alignment vertical="top" wrapText="1" shrinkToFit="1"/>
    </xf>
    <xf numFmtId="167" fontId="28" fillId="0" borderId="19" xfId="18" applyNumberFormat="1" applyFont="1" applyBorder="1" applyAlignment="1">
      <alignment horizontal="left" vertical="center" wrapText="1"/>
    </xf>
    <xf numFmtId="167" fontId="28" fillId="0" borderId="10" xfId="18" applyNumberFormat="1" applyFont="1" applyBorder="1" applyAlignment="1" applyProtection="1">
      <alignment horizontal="right" vertical="center" wrapText="1"/>
      <protection locked="0"/>
    </xf>
    <xf numFmtId="167" fontId="28" fillId="0" borderId="10" xfId="18" applyNumberFormat="1" applyFont="1" applyBorder="1" applyAlignment="1">
      <alignment vertical="center" wrapText="1"/>
    </xf>
    <xf numFmtId="167" fontId="28" fillId="0" borderId="10" xfId="18" applyNumberFormat="1" applyFont="1" applyBorder="1" applyAlignment="1" applyProtection="1">
      <alignment vertical="center" wrapText="1"/>
      <protection locked="0"/>
    </xf>
    <xf numFmtId="167" fontId="28" fillId="0" borderId="19" xfId="18" applyNumberFormat="1" applyFont="1" applyBorder="1" applyAlignment="1" applyProtection="1">
      <alignment horizontal="left" vertical="center" wrapText="1"/>
      <protection locked="0"/>
    </xf>
    <xf numFmtId="167" fontId="28" fillId="0" borderId="10" xfId="18" applyNumberFormat="1" applyFont="1" applyBorder="1" applyAlignment="1" applyProtection="1">
      <alignment horizontal="center" vertical="center" wrapText="1"/>
      <protection locked="0"/>
    </xf>
    <xf numFmtId="167" fontId="16" fillId="0" borderId="19" xfId="18" applyNumberFormat="1" applyFont="1" applyBorder="1" applyAlignment="1">
      <alignment horizontal="left" vertical="center" wrapText="1"/>
    </xf>
    <xf numFmtId="1" fontId="16" fillId="0" borderId="10" xfId="18" applyNumberFormat="1" applyFont="1" applyBorder="1" applyAlignment="1">
      <alignment horizontal="right" vertical="center" wrapText="1"/>
    </xf>
    <xf numFmtId="167" fontId="16" fillId="0" borderId="10" xfId="18" applyNumberFormat="1" applyFont="1" applyBorder="1" applyAlignment="1">
      <alignment vertical="center" wrapText="1"/>
    </xf>
    <xf numFmtId="167" fontId="16" fillId="0" borderId="22" xfId="18" applyNumberFormat="1" applyFont="1" applyBorder="1" applyAlignment="1">
      <alignment horizontal="left" vertical="center" wrapText="1"/>
    </xf>
    <xf numFmtId="167" fontId="28" fillId="0" borderId="23" xfId="18" applyNumberFormat="1" applyFont="1" applyBorder="1" applyAlignment="1" applyProtection="1">
      <alignment horizontal="center" vertical="center" wrapText="1"/>
    </xf>
    <xf numFmtId="167" fontId="16" fillId="0" borderId="23" xfId="18" applyNumberFormat="1" applyFont="1" applyBorder="1" applyAlignment="1">
      <alignment vertical="center" wrapText="1"/>
    </xf>
    <xf numFmtId="167" fontId="44" fillId="0" borderId="0" xfId="18" applyNumberFormat="1" applyFont="1" applyAlignment="1">
      <alignment horizontal="center" vertical="center" wrapText="1"/>
    </xf>
    <xf numFmtId="167" fontId="44" fillId="0" borderId="0" xfId="18" applyNumberFormat="1" applyFont="1" applyAlignment="1">
      <alignment vertical="center" wrapText="1"/>
    </xf>
    <xf numFmtId="167" fontId="44" fillId="0" borderId="0" xfId="18" applyNumberFormat="1" applyFont="1" applyBorder="1" applyAlignment="1">
      <alignment horizontal="center" vertical="center" wrapText="1"/>
    </xf>
    <xf numFmtId="167" fontId="44" fillId="0" borderId="0" xfId="18" applyNumberFormat="1" applyFont="1" applyBorder="1" applyAlignment="1">
      <alignment vertical="center" wrapText="1"/>
    </xf>
    <xf numFmtId="3" fontId="28" fillId="0" borderId="10" xfId="22" applyNumberFormat="1" applyFont="1" applyBorder="1" applyAlignment="1">
      <alignment horizontal="right" vertical="center" wrapText="1"/>
    </xf>
    <xf numFmtId="167" fontId="28" fillId="0" borderId="10" xfId="17" applyNumberFormat="1" applyFont="1" applyBorder="1" applyAlignment="1" applyProtection="1">
      <alignment horizontal="right" vertical="center" wrapText="1"/>
      <protection locked="0"/>
    </xf>
    <xf numFmtId="167" fontId="28" fillId="0" borderId="10" xfId="17" applyNumberFormat="1" applyFont="1" applyBorder="1" applyAlignment="1">
      <alignment vertical="center" wrapText="1"/>
    </xf>
    <xf numFmtId="167" fontId="44" fillId="0" borderId="0" xfId="17" applyNumberFormat="1" applyFont="1" applyAlignment="1">
      <alignment vertical="center" wrapText="1"/>
    </xf>
    <xf numFmtId="167" fontId="28" fillId="0" borderId="19" xfId="17" applyNumberFormat="1" applyFont="1" applyBorder="1" applyAlignment="1" applyProtection="1">
      <alignment horizontal="left" vertical="center" wrapText="1"/>
      <protection locked="0"/>
    </xf>
    <xf numFmtId="167" fontId="28" fillId="0" borderId="10" xfId="17" applyNumberFormat="1" applyFont="1" applyBorder="1" applyAlignment="1" applyProtection="1">
      <alignment horizontal="center" vertical="center" wrapText="1"/>
      <protection locked="0"/>
    </xf>
    <xf numFmtId="167" fontId="28" fillId="0" borderId="10" xfId="17" applyNumberFormat="1" applyFont="1" applyBorder="1" applyAlignment="1" applyProtection="1">
      <alignment vertical="center" wrapText="1"/>
      <protection locked="0"/>
    </xf>
    <xf numFmtId="167" fontId="16" fillId="0" borderId="22" xfId="17" applyNumberFormat="1" applyFont="1" applyBorder="1" applyAlignment="1">
      <alignment horizontal="left" vertical="center" wrapText="1"/>
    </xf>
    <xf numFmtId="167" fontId="28" fillId="0" borderId="23" xfId="17" applyNumberFormat="1" applyFont="1" applyBorder="1" applyAlignment="1" applyProtection="1">
      <alignment horizontal="right" vertical="center" wrapText="1"/>
    </xf>
    <xf numFmtId="167" fontId="16" fillId="0" borderId="23" xfId="17" applyNumberFormat="1" applyFont="1" applyBorder="1" applyAlignment="1">
      <alignment vertical="center" wrapText="1"/>
    </xf>
    <xf numFmtId="167" fontId="44" fillId="0" borderId="0" xfId="17" applyNumberFormat="1" applyFont="1" applyAlignment="1">
      <alignment horizontal="center" vertical="center" wrapText="1"/>
    </xf>
    <xf numFmtId="167" fontId="44" fillId="0" borderId="0" xfId="17" applyNumberFormat="1" applyFont="1" applyBorder="1" applyAlignment="1">
      <alignment horizontal="center" vertical="center" wrapText="1"/>
    </xf>
    <xf numFmtId="167" fontId="44" fillId="0" borderId="0" xfId="17" applyNumberFormat="1" applyFont="1" applyBorder="1" applyAlignment="1">
      <alignment vertical="center" wrapText="1"/>
    </xf>
    <xf numFmtId="0" fontId="28" fillId="0" borderId="19" xfId="8" applyFont="1" applyBorder="1" applyAlignment="1">
      <alignment horizontal="center" vertical="center" wrapText="1"/>
    </xf>
    <xf numFmtId="0" fontId="28" fillId="0" borderId="10" xfId="8" applyFont="1" applyBorder="1" applyAlignment="1">
      <alignment vertical="top" wrapText="1"/>
    </xf>
    <xf numFmtId="49" fontId="28" fillId="0" borderId="10" xfId="8" applyNumberFormat="1" applyFont="1" applyBorder="1" applyAlignment="1">
      <alignment vertical="top" wrapText="1"/>
    </xf>
    <xf numFmtId="0" fontId="28" fillId="0" borderId="19" xfId="8" applyFont="1" applyBorder="1" applyAlignment="1">
      <alignment vertical="top" wrapText="1"/>
    </xf>
    <xf numFmtId="0" fontId="16" fillId="0" borderId="10" xfId="8" applyFont="1" applyBorder="1" applyAlignment="1">
      <alignment vertical="top" wrapText="1"/>
    </xf>
    <xf numFmtId="3" fontId="16" fillId="0" borderId="10" xfId="8" applyNumberFormat="1" applyFont="1" applyBorder="1" applyAlignment="1">
      <alignment vertical="top" wrapText="1"/>
    </xf>
    <xf numFmtId="0" fontId="14" fillId="0" borderId="26" xfId="8" applyFont="1" applyFill="1" applyBorder="1"/>
    <xf numFmtId="0" fontId="14" fillId="0" borderId="0" xfId="8" applyFont="1" applyBorder="1"/>
    <xf numFmtId="0" fontId="16" fillId="2" borderId="5" xfId="9" applyFont="1" applyFill="1" applyBorder="1" applyAlignment="1">
      <alignment horizontal="center" vertical="center" wrapText="1"/>
    </xf>
    <xf numFmtId="0" fontId="28" fillId="0" borderId="19" xfId="9" applyFont="1" applyBorder="1" applyAlignment="1">
      <alignment horizontal="center" vertical="center" wrapText="1"/>
    </xf>
    <xf numFmtId="0" fontId="28" fillId="0" borderId="10" xfId="9" applyFont="1" applyFill="1" applyBorder="1" applyAlignment="1">
      <alignment vertical="top" wrapText="1"/>
    </xf>
    <xf numFmtId="166" fontId="28" fillId="0" borderId="10" xfId="9" applyNumberFormat="1" applyFont="1" applyFill="1" applyBorder="1" applyAlignment="1">
      <alignment horizontal="right" vertical="center" wrapText="1"/>
    </xf>
    <xf numFmtId="0" fontId="78" fillId="0" borderId="0" xfId="9" applyFont="1" applyBorder="1" applyAlignment="1">
      <alignment horizontal="center" vertical="center" wrapText="1"/>
    </xf>
    <xf numFmtId="0" fontId="14" fillId="0" borderId="0" xfId="9" applyFont="1"/>
    <xf numFmtId="166" fontId="14" fillId="0" borderId="0" xfId="9" applyNumberFormat="1" applyFont="1"/>
    <xf numFmtId="0" fontId="78" fillId="0" borderId="0" xfId="9" applyFont="1" applyBorder="1" applyAlignment="1">
      <alignment vertical="top" wrapText="1"/>
    </xf>
    <xf numFmtId="166" fontId="78" fillId="0" borderId="0" xfId="9" applyNumberFormat="1" applyFont="1" applyBorder="1" applyAlignment="1">
      <alignment horizontal="right" vertical="center" wrapText="1"/>
    </xf>
    <xf numFmtId="0" fontId="28" fillId="0" borderId="0" xfId="9" applyFont="1" applyBorder="1" applyAlignment="1">
      <alignment vertical="center" wrapText="1"/>
    </xf>
    <xf numFmtId="166" fontId="28" fillId="0" borderId="0" xfId="9" applyNumberFormat="1" applyFont="1" applyBorder="1" applyAlignment="1">
      <alignment horizontal="right" vertical="center" wrapText="1"/>
    </xf>
    <xf numFmtId="0" fontId="14" fillId="0" borderId="0" xfId="9" applyFont="1" applyBorder="1"/>
    <xf numFmtId="166" fontId="28" fillId="0" borderId="0" xfId="9" applyNumberFormat="1" applyFont="1" applyFill="1" applyBorder="1" applyAlignment="1">
      <alignment horizontal="right" vertical="center" wrapText="1"/>
    </xf>
    <xf numFmtId="166" fontId="14" fillId="0" borderId="0" xfId="9" applyNumberFormat="1" applyFont="1" applyBorder="1"/>
    <xf numFmtId="0" fontId="28" fillId="0" borderId="0" xfId="9" applyFont="1" applyBorder="1" applyAlignment="1">
      <alignment horizontal="center" vertical="center" wrapText="1"/>
    </xf>
    <xf numFmtId="0" fontId="28" fillId="0" borderId="2" xfId="9" applyFont="1" applyBorder="1" applyAlignment="1">
      <alignment vertical="top" wrapText="1"/>
    </xf>
    <xf numFmtId="0" fontId="28" fillId="0" borderId="3" xfId="9" applyFont="1" applyBorder="1" applyAlignment="1">
      <alignment vertical="top" wrapText="1"/>
    </xf>
    <xf numFmtId="0" fontId="50" fillId="2" borderId="5" xfId="9" applyFont="1" applyFill="1" applyBorder="1" applyAlignment="1">
      <alignment vertical="top" wrapText="1"/>
    </xf>
    <xf numFmtId="0" fontId="50" fillId="0" borderId="26" xfId="9" applyFont="1" applyFill="1" applyBorder="1" applyAlignment="1">
      <alignment vertical="top" wrapText="1"/>
    </xf>
    <xf numFmtId="0" fontId="50" fillId="0" borderId="42" xfId="9" applyFont="1" applyFill="1" applyBorder="1" applyAlignment="1">
      <alignment vertical="top" wrapText="1"/>
    </xf>
    <xf numFmtId="0" fontId="50" fillId="0" borderId="2" xfId="9" applyFont="1" applyBorder="1" applyAlignment="1">
      <alignment vertical="top" wrapText="1"/>
    </xf>
    <xf numFmtId="0" fontId="50" fillId="0" borderId="3" xfId="9" applyFont="1" applyBorder="1" applyAlignment="1">
      <alignment vertical="top" wrapText="1"/>
    </xf>
    <xf numFmtId="0" fontId="50" fillId="0" borderId="2" xfId="9" applyFont="1" applyBorder="1" applyAlignment="1">
      <alignment horizontal="center" vertical="center" wrapText="1"/>
    </xf>
    <xf numFmtId="0" fontId="49" fillId="2" borderId="5" xfId="9" applyFont="1" applyFill="1" applyBorder="1" applyAlignment="1">
      <alignment horizontal="right" vertical="center" wrapText="1"/>
    </xf>
    <xf numFmtId="0" fontId="49" fillId="0" borderId="2" xfId="9" applyFont="1" applyFill="1" applyBorder="1" applyAlignment="1">
      <alignment horizontal="center" vertical="center" wrapText="1"/>
    </xf>
    <xf numFmtId="0" fontId="49" fillId="0" borderId="3" xfId="9" applyFont="1" applyFill="1" applyBorder="1" applyAlignment="1">
      <alignment horizontal="center" vertical="center" wrapText="1"/>
    </xf>
    <xf numFmtId="0" fontId="14" fillId="0" borderId="0" xfId="5" applyFont="1" applyBorder="1" applyAlignment="1">
      <alignment horizontal="right"/>
    </xf>
    <xf numFmtId="3" fontId="16" fillId="0" borderId="10" xfId="9" applyNumberFormat="1" applyFont="1" applyBorder="1" applyAlignment="1">
      <alignment horizontal="right" vertical="top" wrapText="1"/>
    </xf>
    <xf numFmtId="0" fontId="16" fillId="0" borderId="0" xfId="9" applyFont="1" applyBorder="1" applyAlignment="1">
      <alignment vertical="top" wrapText="1"/>
    </xf>
    <xf numFmtId="3" fontId="16" fillId="0" borderId="0" xfId="9" applyNumberFormat="1" applyFont="1" applyBorder="1" applyAlignment="1">
      <alignment horizontal="right" wrapText="1"/>
    </xf>
    <xf numFmtId="3" fontId="28" fillId="0" borderId="10" xfId="9" applyNumberFormat="1" applyFont="1" applyBorder="1" applyAlignment="1">
      <alignment horizontal="right" vertical="center" wrapText="1"/>
    </xf>
    <xf numFmtId="3" fontId="28" fillId="0" borderId="16" xfId="9" applyNumberFormat="1" applyFont="1" applyBorder="1" applyAlignment="1">
      <alignment horizontal="right" vertical="center" wrapText="1"/>
    </xf>
    <xf numFmtId="0" fontId="71" fillId="0" borderId="10" xfId="22" applyFont="1" applyBorder="1" applyAlignment="1">
      <alignment horizontal="center" vertical="top" wrapText="1"/>
    </xf>
    <xf numFmtId="3" fontId="71" fillId="0" borderId="6" xfId="22" applyNumberFormat="1" applyFont="1" applyBorder="1" applyAlignment="1">
      <alignment horizontal="center" vertical="top" wrapText="1"/>
    </xf>
    <xf numFmtId="3" fontId="28" fillId="0" borderId="27" xfId="22" applyNumberFormat="1" applyFont="1" applyBorder="1"/>
    <xf numFmtId="0" fontId="61" fillId="0" borderId="40" xfId="0" applyFont="1" applyBorder="1" applyAlignment="1">
      <alignment horizontal="center" vertical="top" wrapText="1"/>
    </xf>
    <xf numFmtId="0" fontId="16" fillId="2" borderId="16" xfId="22" applyFont="1" applyFill="1" applyBorder="1" applyAlignment="1">
      <alignment vertical="top" wrapText="1"/>
    </xf>
    <xf numFmtId="3" fontId="16" fillId="2" borderId="43" xfId="22" applyNumberFormat="1" applyFont="1" applyFill="1" applyBorder="1" applyAlignment="1">
      <alignment horizontal="right" wrapText="1"/>
    </xf>
    <xf numFmtId="0" fontId="28" fillId="3" borderId="23" xfId="22" applyFont="1" applyFill="1" applyBorder="1" applyAlignment="1">
      <alignment vertical="top" wrapText="1" shrinkToFit="1"/>
    </xf>
    <xf numFmtId="3" fontId="28" fillId="0" borderId="21" xfId="22" applyNumberFormat="1" applyFont="1" applyBorder="1" applyAlignment="1">
      <alignment horizontal="right" vertical="top" wrapText="1"/>
    </xf>
    <xf numFmtId="3" fontId="28" fillId="0" borderId="0" xfId="22" applyNumberFormat="1" applyFont="1" applyBorder="1"/>
    <xf numFmtId="3" fontId="28" fillId="0" borderId="0" xfId="22" applyNumberFormat="1" applyFont="1"/>
    <xf numFmtId="0" fontId="16" fillId="2" borderId="44" xfId="22" applyFont="1" applyFill="1" applyBorder="1" applyAlignment="1">
      <alignment horizontal="center" vertical="top" wrapText="1"/>
    </xf>
    <xf numFmtId="0" fontId="16" fillId="2" borderId="45" xfId="22" applyFont="1" applyFill="1" applyBorder="1" applyAlignment="1">
      <alignment horizontal="center" vertical="top" wrapText="1"/>
    </xf>
    <xf numFmtId="0" fontId="14" fillId="0" borderId="0" xfId="9" applyFont="1" applyBorder="1" applyAlignment="1">
      <alignment horizontal="center" vertical="center" wrapText="1"/>
    </xf>
    <xf numFmtId="0" fontId="44" fillId="0" borderId="28" xfId="26" applyFont="1" applyBorder="1" applyAlignment="1" applyProtection="1">
      <alignment horizontal="center" vertical="center" wrapText="1"/>
    </xf>
    <xf numFmtId="0" fontId="14" fillId="0" borderId="0" xfId="22" applyFont="1" applyAlignment="1">
      <alignment horizontal="center" vertical="center" wrapText="1"/>
    </xf>
    <xf numFmtId="0" fontId="22" fillId="2" borderId="17" xfId="22" applyFont="1" applyFill="1" applyBorder="1" applyAlignment="1">
      <alignment horizontal="center" vertical="top" wrapText="1"/>
    </xf>
    <xf numFmtId="0" fontId="22" fillId="2" borderId="18" xfId="22" applyFont="1" applyFill="1" applyBorder="1" applyAlignment="1">
      <alignment horizontal="center" vertical="top" wrapText="1"/>
    </xf>
    <xf numFmtId="0" fontId="14" fillId="0" borderId="18" xfId="9" applyFont="1" applyFill="1" applyBorder="1" applyAlignment="1">
      <alignment horizontal="center" vertical="center" wrapText="1"/>
    </xf>
    <xf numFmtId="0" fontId="14" fillId="0" borderId="10" xfId="9" applyFont="1" applyFill="1" applyBorder="1" applyAlignment="1">
      <alignment horizontal="center" vertical="center" wrapText="1"/>
    </xf>
    <xf numFmtId="0" fontId="14" fillId="0" borderId="19" xfId="9" applyFont="1" applyBorder="1" applyAlignment="1">
      <alignment horizontal="center" vertical="center" wrapText="1"/>
    </xf>
    <xf numFmtId="0" fontId="28" fillId="0" borderId="6" xfId="9" applyFont="1" applyBorder="1" applyAlignment="1">
      <alignment horizontal="center" vertical="center" wrapText="1"/>
    </xf>
    <xf numFmtId="3" fontId="28" fillId="0" borderId="10" xfId="9" applyNumberFormat="1" applyFont="1" applyFill="1" applyBorder="1" applyAlignment="1">
      <alignment horizontal="center" vertical="center" wrapText="1"/>
    </xf>
    <xf numFmtId="10" fontId="28" fillId="0" borderId="6" xfId="9" applyNumberFormat="1" applyFont="1" applyFill="1" applyBorder="1" applyAlignment="1">
      <alignment horizontal="center" vertical="center" wrapText="1"/>
    </xf>
    <xf numFmtId="0" fontId="79" fillId="0" borderId="10" xfId="5" applyFont="1" applyFill="1" applyBorder="1" applyAlignment="1">
      <alignment horizontal="center" vertical="center"/>
    </xf>
    <xf numFmtId="0" fontId="37" fillId="0" borderId="10" xfId="5" applyFont="1" applyFill="1" applyBorder="1" applyAlignment="1">
      <alignment vertical="center" wrapText="1"/>
    </xf>
    <xf numFmtId="3" fontId="37" fillId="0" borderId="10" xfId="5" applyNumberFormat="1" applyFont="1" applyFill="1" applyBorder="1" applyAlignment="1">
      <alignment vertical="center" wrapText="1"/>
    </xf>
    <xf numFmtId="0" fontId="37" fillId="0" borderId="10" xfId="5" applyFont="1" applyFill="1" applyBorder="1" applyAlignment="1">
      <alignment horizontal="left" vertical="center" wrapText="1"/>
    </xf>
    <xf numFmtId="3" fontId="37" fillId="0" borderId="10" xfId="5" applyNumberFormat="1" applyFont="1" applyFill="1" applyBorder="1" applyAlignment="1">
      <alignment horizontal="right" vertical="center" wrapText="1"/>
    </xf>
    <xf numFmtId="0" fontId="79" fillId="0" borderId="10" xfId="5" applyFont="1" applyFill="1" applyBorder="1" applyAlignment="1">
      <alignment horizontal="left" vertical="center" wrapText="1"/>
    </xf>
    <xf numFmtId="3" fontId="79" fillId="0" borderId="10" xfId="5" applyNumberFormat="1" applyFont="1" applyFill="1" applyBorder="1" applyAlignment="1">
      <alignment horizontal="right" vertical="center" wrapText="1"/>
    </xf>
    <xf numFmtId="3" fontId="79" fillId="0" borderId="10" xfId="5" applyNumberFormat="1" applyFont="1" applyFill="1" applyBorder="1" applyAlignment="1">
      <alignment vertical="center" wrapText="1"/>
    </xf>
    <xf numFmtId="0" fontId="28" fillId="0" borderId="10" xfId="5" applyFont="1" applyFill="1" applyBorder="1" applyAlignment="1">
      <alignment horizontal="left" vertical="center" wrapText="1"/>
    </xf>
    <xf numFmtId="0" fontId="16" fillId="0" borderId="10" xfId="5" applyFont="1" applyFill="1" applyBorder="1" applyAlignment="1">
      <alignment horizontal="left" vertical="center" wrapText="1"/>
    </xf>
    <xf numFmtId="3" fontId="16" fillId="0" borderId="10" xfId="5" applyNumberFormat="1" applyFont="1" applyFill="1" applyBorder="1" applyAlignment="1">
      <alignment horizontal="right" vertical="center" wrapText="1"/>
    </xf>
    <xf numFmtId="0" fontId="37" fillId="0" borderId="10" xfId="0" applyFont="1" applyFill="1" applyBorder="1" applyAlignment="1">
      <alignment horizontal="left" vertical="center" wrapText="1"/>
    </xf>
    <xf numFmtId="0" fontId="79" fillId="0" borderId="10" xfId="0" applyFont="1" applyFill="1" applyBorder="1" applyAlignment="1">
      <alignment horizontal="left" vertical="center" wrapText="1"/>
    </xf>
    <xf numFmtId="0" fontId="80" fillId="0" borderId="10" xfId="5" applyFont="1" applyFill="1" applyBorder="1" applyAlignment="1">
      <alignment horizontal="left" vertical="center"/>
    </xf>
    <xf numFmtId="3" fontId="16" fillId="0" borderId="10" xfId="5" applyNumberFormat="1" applyFont="1" applyBorder="1" applyAlignment="1">
      <alignment horizontal="right" vertical="center"/>
    </xf>
    <xf numFmtId="0" fontId="28" fillId="0" borderId="10" xfId="23" applyFont="1" applyBorder="1" applyAlignment="1">
      <alignment vertical="center" wrapText="1"/>
    </xf>
    <xf numFmtId="0" fontId="28" fillId="0" borderId="16" xfId="9" applyFont="1" applyBorder="1" applyAlignment="1">
      <alignment horizontal="left" vertical="center" wrapText="1"/>
    </xf>
    <xf numFmtId="10" fontId="28" fillId="0" borderId="38" xfId="9" applyNumberFormat="1" applyFont="1" applyFill="1" applyBorder="1" applyAlignment="1">
      <alignment horizontal="center" vertical="center" wrapText="1"/>
    </xf>
    <xf numFmtId="0" fontId="28" fillId="0" borderId="10" xfId="9" applyFont="1" applyFill="1" applyBorder="1" applyAlignment="1">
      <alignment vertical="center" wrapText="1"/>
    </xf>
    <xf numFmtId="3" fontId="28" fillId="0" borderId="10" xfId="9" applyNumberFormat="1" applyFont="1" applyFill="1" applyBorder="1" applyAlignment="1">
      <alignment horizontal="right" vertical="center" wrapText="1"/>
    </xf>
    <xf numFmtId="3" fontId="28" fillId="0" borderId="10" xfId="9" applyNumberFormat="1" applyFont="1" applyFill="1" applyBorder="1" applyAlignment="1">
      <alignment horizontal="right" vertical="center"/>
    </xf>
    <xf numFmtId="3" fontId="28" fillId="0" borderId="10" xfId="9" applyNumberFormat="1" applyFont="1" applyFill="1" applyBorder="1" applyAlignment="1">
      <alignment horizontal="right" vertical="distributed" wrapText="1"/>
    </xf>
    <xf numFmtId="0" fontId="28" fillId="0" borderId="10" xfId="24" applyFont="1" applyFill="1" applyBorder="1" applyAlignment="1">
      <alignment vertical="center" wrapText="1"/>
    </xf>
    <xf numFmtId="0" fontId="28" fillId="0" borderId="16" xfId="24" applyFont="1" applyFill="1" applyBorder="1" applyAlignment="1">
      <alignment vertical="center" wrapText="1"/>
    </xf>
    <xf numFmtId="49" fontId="28" fillId="0" borderId="23" xfId="24" applyNumberFormat="1" applyFont="1" applyFill="1" applyBorder="1" applyAlignment="1">
      <alignment horizontal="left" vertical="center" wrapText="1"/>
    </xf>
    <xf numFmtId="3" fontId="28" fillId="0" borderId="23" xfId="9" applyNumberFormat="1" applyFont="1" applyFill="1" applyBorder="1" applyAlignment="1">
      <alignment horizontal="right" vertical="center" wrapText="1"/>
    </xf>
    <xf numFmtId="3" fontId="28" fillId="0" borderId="23" xfId="9" applyNumberFormat="1" applyFont="1" applyFill="1" applyBorder="1" applyAlignment="1">
      <alignment horizontal="right" vertical="center"/>
    </xf>
    <xf numFmtId="0" fontId="28" fillId="0" borderId="21" xfId="9" applyFont="1" applyBorder="1" applyAlignment="1">
      <alignment horizontal="center" vertical="center" wrapText="1"/>
    </xf>
    <xf numFmtId="0" fontId="16" fillId="2" borderId="51" xfId="9" applyFont="1" applyFill="1" applyBorder="1" applyAlignment="1">
      <alignment vertical="center" wrapText="1"/>
    </xf>
    <xf numFmtId="10" fontId="16" fillId="2" borderId="24" xfId="9" applyNumberFormat="1" applyFont="1" applyFill="1" applyBorder="1" applyAlignment="1">
      <alignment horizontal="center" vertical="center" wrapText="1"/>
    </xf>
    <xf numFmtId="0" fontId="28" fillId="0" borderId="10" xfId="8" applyFont="1" applyBorder="1"/>
    <xf numFmtId="0" fontId="28" fillId="0" borderId="10" xfId="8" applyFont="1" applyBorder="1" applyAlignment="1">
      <alignment vertical="top"/>
    </xf>
    <xf numFmtId="0" fontId="28" fillId="0" borderId="22" xfId="8" applyFont="1" applyBorder="1"/>
    <xf numFmtId="0" fontId="28" fillId="0" borderId="23" xfId="8" applyFont="1" applyBorder="1"/>
    <xf numFmtId="0" fontId="28" fillId="0" borderId="6" xfId="8" applyFont="1" applyBorder="1"/>
    <xf numFmtId="0" fontId="28" fillId="0" borderId="6" xfId="8" applyFont="1" applyBorder="1" applyAlignment="1">
      <alignment vertical="top"/>
    </xf>
    <xf numFmtId="3" fontId="16" fillId="0" borderId="6" xfId="8" applyNumberFormat="1" applyFont="1" applyBorder="1" applyAlignment="1">
      <alignment vertical="top" wrapText="1"/>
    </xf>
    <xf numFmtId="0" fontId="28" fillId="0" borderId="21" xfId="8" applyFont="1" applyBorder="1"/>
    <xf numFmtId="167" fontId="28" fillId="0" borderId="19" xfId="17" applyNumberFormat="1" applyFont="1" applyBorder="1" applyAlignment="1">
      <alignment horizontal="left" vertical="center" wrapText="1"/>
    </xf>
    <xf numFmtId="167" fontId="28" fillId="0" borderId="6" xfId="17" applyNumberFormat="1" applyFont="1" applyBorder="1" applyAlignment="1" applyProtection="1">
      <alignment horizontal="right" vertical="center" wrapText="1"/>
      <protection locked="0"/>
    </xf>
    <xf numFmtId="167" fontId="28" fillId="0" borderId="6" xfId="17" applyNumberFormat="1" applyFont="1" applyBorder="1" applyAlignment="1" applyProtection="1">
      <alignment horizontal="center" vertical="center" wrapText="1"/>
      <protection locked="0"/>
    </xf>
    <xf numFmtId="167" fontId="28" fillId="0" borderId="21" xfId="17" applyNumberFormat="1" applyFont="1" applyBorder="1" applyAlignment="1" applyProtection="1">
      <alignment horizontal="center" vertical="center" wrapText="1"/>
    </xf>
    <xf numFmtId="0" fontId="28" fillId="0" borderId="10" xfId="22" applyFont="1" applyBorder="1" applyAlignment="1">
      <alignment horizontal="left" vertical="center" wrapText="1"/>
    </xf>
    <xf numFmtId="167" fontId="28" fillId="0" borderId="6" xfId="18" applyNumberFormat="1" applyFont="1" applyBorder="1" applyAlignment="1" applyProtection="1">
      <alignment horizontal="right" vertical="center" wrapText="1"/>
      <protection locked="0"/>
    </xf>
    <xf numFmtId="167" fontId="28" fillId="0" borderId="6" xfId="18" applyNumberFormat="1" applyFont="1" applyBorder="1" applyAlignment="1" applyProtection="1">
      <alignment horizontal="center" vertical="center" wrapText="1"/>
      <protection locked="0"/>
    </xf>
    <xf numFmtId="1" fontId="16" fillId="0" borderId="6" xfId="18" applyNumberFormat="1" applyFont="1" applyBorder="1" applyAlignment="1">
      <alignment vertical="center" wrapText="1"/>
    </xf>
    <xf numFmtId="0" fontId="16" fillId="0" borderId="8" xfId="23" applyFont="1" applyBorder="1" applyAlignment="1">
      <alignment vertical="center"/>
    </xf>
    <xf numFmtId="0" fontId="16" fillId="0" borderId="10" xfId="23" applyFont="1" applyBorder="1" applyAlignment="1">
      <alignment vertical="center"/>
    </xf>
    <xf numFmtId="0" fontId="16" fillId="0" borderId="10" xfId="23" applyFont="1" applyBorder="1" applyAlignment="1">
      <alignment vertical="center" wrapText="1"/>
    </xf>
    <xf numFmtId="0" fontId="16" fillId="0" borderId="15" xfId="23" applyFont="1" applyBorder="1"/>
    <xf numFmtId="0" fontId="16" fillId="0" borderId="13" xfId="23" applyFont="1" applyBorder="1"/>
    <xf numFmtId="3" fontId="16" fillId="0" borderId="11" xfId="23" applyNumberFormat="1" applyFont="1" applyBorder="1" applyAlignment="1"/>
    <xf numFmtId="3" fontId="16" fillId="0" borderId="36" xfId="23" applyNumberFormat="1" applyFont="1" applyBorder="1" applyAlignment="1"/>
    <xf numFmtId="3" fontId="28" fillId="0" borderId="11" xfId="23" applyNumberFormat="1" applyFont="1" applyBorder="1" applyAlignment="1">
      <alignment horizontal="right"/>
    </xf>
    <xf numFmtId="3" fontId="28" fillId="0" borderId="36" xfId="23" applyNumberFormat="1" applyFont="1" applyBorder="1" applyAlignment="1">
      <alignment horizontal="right"/>
    </xf>
    <xf numFmtId="0" fontId="16" fillId="0" borderId="5" xfId="22" applyFont="1" applyBorder="1" applyAlignment="1">
      <alignment horizontal="center" vertical="center"/>
    </xf>
    <xf numFmtId="0" fontId="16" fillId="0" borderId="1" xfId="22" applyFont="1" applyBorder="1" applyAlignment="1">
      <alignment horizontal="center" vertical="center"/>
    </xf>
    <xf numFmtId="0" fontId="16" fillId="0" borderId="1" xfId="22" applyFont="1" applyBorder="1" applyAlignment="1">
      <alignment horizontal="center" vertical="center" wrapText="1"/>
    </xf>
    <xf numFmtId="0" fontId="28" fillId="0" borderId="25" xfId="22" applyFont="1" applyBorder="1" applyAlignment="1">
      <alignment horizontal="center" vertical="center"/>
    </xf>
    <xf numFmtId="0" fontId="28" fillId="0" borderId="25" xfId="22" applyFont="1" applyBorder="1" applyAlignment="1">
      <alignment horizontal="center" vertical="center" wrapText="1"/>
    </xf>
    <xf numFmtId="0" fontId="16" fillId="0" borderId="25" xfId="22" applyFont="1" applyFill="1" applyBorder="1" applyAlignment="1">
      <alignment horizontal="center" vertical="center" wrapText="1"/>
    </xf>
    <xf numFmtId="0" fontId="16" fillId="0" borderId="24" xfId="22" applyFont="1" applyBorder="1" applyAlignment="1">
      <alignment horizontal="center" vertical="center" wrapText="1"/>
    </xf>
    <xf numFmtId="3" fontId="28" fillId="0" borderId="25" xfId="22" applyNumberFormat="1" applyFont="1" applyBorder="1" applyAlignment="1">
      <alignment horizontal="center" vertical="center"/>
    </xf>
    <xf numFmtId="0" fontId="16" fillId="0" borderId="25" xfId="22" applyFont="1" applyBorder="1" applyAlignment="1">
      <alignment horizontal="center" vertical="center" wrapText="1"/>
    </xf>
    <xf numFmtId="3" fontId="16" fillId="0" borderId="25" xfId="22" applyNumberFormat="1" applyFont="1" applyBorder="1" applyAlignment="1">
      <alignment horizontal="center" vertical="center"/>
    </xf>
    <xf numFmtId="0" fontId="79" fillId="0" borderId="10" xfId="5" applyFont="1" applyFill="1" applyBorder="1" applyAlignment="1" applyProtection="1">
      <alignment horizontal="left" vertical="center"/>
    </xf>
    <xf numFmtId="0" fontId="82" fillId="0" borderId="10" xfId="26" applyFont="1" applyBorder="1" applyAlignment="1" applyProtection="1">
      <alignment vertical="center"/>
    </xf>
    <xf numFmtId="167" fontId="28" fillId="0" borderId="10" xfId="26" applyNumberFormat="1" applyFont="1" applyBorder="1" applyAlignment="1" applyProtection="1">
      <alignment vertical="center"/>
    </xf>
    <xf numFmtId="167" fontId="28" fillId="0" borderId="10" xfId="26" applyNumberFormat="1" applyFont="1" applyBorder="1" applyAlignment="1" applyProtection="1">
      <alignment vertical="center"/>
      <protection locked="0"/>
    </xf>
    <xf numFmtId="0" fontId="28" fillId="0" borderId="10" xfId="26" applyFont="1" applyBorder="1" applyAlignment="1" applyProtection="1">
      <alignment vertical="center"/>
      <protection locked="0"/>
    </xf>
    <xf numFmtId="0" fontId="16" fillId="0" borderId="34" xfId="26" applyFont="1" applyBorder="1" applyAlignment="1" applyProtection="1">
      <alignment vertical="center"/>
    </xf>
    <xf numFmtId="167" fontId="16" fillId="0" borderId="34" xfId="26" applyNumberFormat="1" applyFont="1" applyBorder="1" applyAlignment="1" applyProtection="1">
      <alignment vertical="center"/>
    </xf>
    <xf numFmtId="167" fontId="28" fillId="0" borderId="50" xfId="26" applyNumberFormat="1" applyFont="1" applyBorder="1" applyAlignment="1" applyProtection="1">
      <alignment vertical="center"/>
      <protection locked="0"/>
    </xf>
    <xf numFmtId="0" fontId="16" fillId="0" borderId="47" xfId="26" applyFont="1" applyBorder="1" applyAlignment="1" applyProtection="1">
      <alignment vertical="center"/>
    </xf>
    <xf numFmtId="167" fontId="16" fillId="0" borderId="47" xfId="26" applyNumberFormat="1" applyFont="1" applyBorder="1" applyAlignment="1" applyProtection="1">
      <alignment vertical="center"/>
    </xf>
    <xf numFmtId="167" fontId="28" fillId="0" borderId="33" xfId="26" applyNumberFormat="1" applyFont="1" applyBorder="1" applyAlignment="1" applyProtection="1">
      <alignment vertical="center"/>
    </xf>
    <xf numFmtId="167" fontId="16" fillId="0" borderId="35" xfId="26" applyNumberFormat="1" applyFont="1" applyBorder="1" applyAlignment="1" applyProtection="1">
      <alignment vertical="center"/>
    </xf>
    <xf numFmtId="167" fontId="16" fillId="0" borderId="48" xfId="26" applyNumberFormat="1" applyFont="1" applyBorder="1" applyAlignment="1" applyProtection="1">
      <alignment vertical="center"/>
    </xf>
    <xf numFmtId="0" fontId="16" fillId="0" borderId="17" xfId="8" applyFont="1" applyFill="1" applyBorder="1" applyAlignment="1">
      <alignment horizontal="center" vertical="center"/>
    </xf>
    <xf numFmtId="0" fontId="16" fillId="0" borderId="20" xfId="8" applyFont="1" applyFill="1" applyBorder="1" applyAlignment="1">
      <alignment horizontal="center" vertical="center"/>
    </xf>
    <xf numFmtId="0" fontId="28" fillId="0" borderId="19" xfId="8" applyFont="1" applyFill="1" applyBorder="1" applyAlignment="1">
      <alignment horizontal="left" vertical="center"/>
    </xf>
    <xf numFmtId="0" fontId="28" fillId="0" borderId="6" xfId="8" applyFont="1" applyFill="1" applyBorder="1"/>
    <xf numFmtId="0" fontId="16" fillId="0" borderId="21" xfId="8" applyFont="1" applyFill="1" applyBorder="1"/>
    <xf numFmtId="0" fontId="28" fillId="0" borderId="19" xfId="8" applyFont="1" applyBorder="1"/>
    <xf numFmtId="0" fontId="16" fillId="0" borderId="21" xfId="8" applyFont="1" applyFill="1" applyBorder="1" applyAlignment="1">
      <alignment horizontal="right"/>
    </xf>
    <xf numFmtId="3" fontId="79" fillId="0" borderId="10" xfId="0" applyNumberFormat="1" applyFont="1" applyFill="1" applyBorder="1" applyAlignment="1">
      <alignment horizontal="right" vertical="center"/>
    </xf>
    <xf numFmtId="166" fontId="28" fillId="0" borderId="18" xfId="9" applyNumberFormat="1" applyFont="1" applyFill="1" applyBorder="1" applyAlignment="1">
      <alignment horizontal="right" vertical="center" wrapText="1"/>
    </xf>
    <xf numFmtId="0" fontId="28" fillId="0" borderId="39" xfId="9" applyFont="1" applyFill="1" applyBorder="1" applyAlignment="1">
      <alignment horizontal="left" vertical="center" wrapText="1"/>
    </xf>
    <xf numFmtId="0" fontId="28" fillId="0" borderId="3" xfId="9" applyFont="1" applyFill="1" applyBorder="1" applyAlignment="1">
      <alignment horizontal="left" vertical="center" wrapText="1"/>
    </xf>
    <xf numFmtId="3" fontId="28" fillId="0" borderId="3" xfId="9" applyNumberFormat="1" applyFont="1" applyFill="1" applyBorder="1" applyAlignment="1">
      <alignment horizontal="right" vertical="center" wrapText="1"/>
    </xf>
    <xf numFmtId="3" fontId="28" fillId="0" borderId="3" xfId="9" applyNumberFormat="1" applyFont="1" applyFill="1" applyBorder="1" applyAlignment="1">
      <alignment horizontal="right" vertical="center"/>
    </xf>
    <xf numFmtId="0" fontId="28" fillId="0" borderId="40" xfId="9" applyFont="1" applyBorder="1" applyAlignment="1">
      <alignment horizontal="center" vertical="center" wrapText="1"/>
    </xf>
    <xf numFmtId="0" fontId="28" fillId="0" borderId="2" xfId="9" applyFont="1" applyBorder="1" applyAlignment="1">
      <alignment horizontal="center" vertical="center" wrapText="1"/>
    </xf>
    <xf numFmtId="3" fontId="28" fillId="0" borderId="39" xfId="9" applyNumberFormat="1" applyFont="1" applyFill="1" applyBorder="1" applyAlignment="1">
      <alignment horizontal="right" vertical="center" wrapText="1"/>
    </xf>
    <xf numFmtId="3" fontId="28" fillId="0" borderId="39" xfId="9" applyNumberFormat="1" applyFont="1" applyFill="1" applyBorder="1" applyAlignment="1">
      <alignment horizontal="right" vertical="center"/>
    </xf>
    <xf numFmtId="0" fontId="28" fillId="0" borderId="38" xfId="9" applyFont="1" applyBorder="1" applyAlignment="1">
      <alignment horizontal="center" vertical="center" wrapText="1"/>
    </xf>
    <xf numFmtId="0" fontId="28" fillId="0" borderId="0" xfId="8" applyFont="1" applyFill="1" applyAlignment="1">
      <alignment horizontal="center"/>
    </xf>
    <xf numFmtId="0" fontId="28" fillId="0" borderId="0" xfId="8" applyFont="1" applyFill="1" applyAlignment="1">
      <alignment horizontal="right"/>
    </xf>
    <xf numFmtId="0" fontId="28" fillId="0" borderId="0" xfId="8" applyFont="1"/>
    <xf numFmtId="0" fontId="28" fillId="0" borderId="0" xfId="8" applyFont="1" applyAlignment="1">
      <alignment horizontal="right"/>
    </xf>
    <xf numFmtId="0" fontId="68" fillId="0" borderId="10" xfId="5" applyFont="1" applyBorder="1" applyAlignment="1">
      <alignment wrapText="1"/>
    </xf>
    <xf numFmtId="0" fontId="16" fillId="0" borderId="42" xfId="9" applyFont="1" applyFill="1" applyBorder="1" applyAlignment="1">
      <alignment horizontal="center" vertical="center" wrapText="1"/>
    </xf>
    <xf numFmtId="0" fontId="16" fillId="5" borderId="5" xfId="9" applyFont="1" applyFill="1" applyBorder="1" applyAlignment="1">
      <alignment horizontal="center" vertical="center" wrapText="1"/>
    </xf>
    <xf numFmtId="0" fontId="28" fillId="0" borderId="0" xfId="5" applyFont="1"/>
    <xf numFmtId="3" fontId="28" fillId="0" borderId="0" xfId="5" applyNumberFormat="1" applyFont="1"/>
    <xf numFmtId="0" fontId="28" fillId="0" borderId="42" xfId="9" applyFont="1" applyBorder="1" applyAlignment="1">
      <alignment horizontal="center" vertical="center" wrapText="1"/>
    </xf>
    <xf numFmtId="0" fontId="3" fillId="0" borderId="0" xfId="28" applyFont="1"/>
    <xf numFmtId="0" fontId="7" fillId="0" borderId="0" xfId="5" applyFont="1" applyFill="1" applyBorder="1" applyAlignment="1">
      <alignment horizontal="center" vertical="center"/>
    </xf>
    <xf numFmtId="165" fontId="51" fillId="0" borderId="0" xfId="5" applyNumberFormat="1" applyFont="1" applyFill="1" applyBorder="1" applyAlignment="1">
      <alignment horizontal="center" vertical="center"/>
    </xf>
    <xf numFmtId="0" fontId="14" fillId="0" borderId="0" xfId="5" applyFont="1" applyBorder="1" applyAlignment="1">
      <alignment horizontal="right"/>
    </xf>
    <xf numFmtId="0" fontId="0" fillId="0" borderId="0" xfId="0"/>
    <xf numFmtId="0" fontId="7" fillId="0" borderId="0" xfId="5" applyFont="1" applyFill="1"/>
    <xf numFmtId="0" fontId="7" fillId="0" borderId="0" xfId="5" applyFont="1" applyFill="1" applyBorder="1" applyAlignment="1">
      <alignment vertical="center" wrapText="1"/>
    </xf>
    <xf numFmtId="0" fontId="8" fillId="0" borderId="0" xfId="5" applyFont="1" applyFill="1"/>
    <xf numFmtId="0" fontId="7" fillId="0" borderId="0" xfId="5" applyFont="1" applyFill="1" applyBorder="1"/>
    <xf numFmtId="0" fontId="8" fillId="0" borderId="0" xfId="5" applyFont="1" applyFill="1" applyBorder="1" applyAlignment="1">
      <alignment vertical="center"/>
    </xf>
    <xf numFmtId="165" fontId="11" fillId="0" borderId="0" xfId="5" applyNumberFormat="1" applyFont="1" applyFill="1" applyBorder="1" applyAlignment="1">
      <alignment vertical="center"/>
    </xf>
    <xf numFmtId="0" fontId="9" fillId="0" borderId="0" xfId="5" applyFont="1" applyBorder="1" applyAlignment="1"/>
    <xf numFmtId="0" fontId="10" fillId="0" borderId="0" xfId="5" applyFont="1" applyBorder="1" applyAlignment="1">
      <alignment vertical="center"/>
    </xf>
    <xf numFmtId="0" fontId="8" fillId="0" borderId="0" xfId="5" applyFont="1" applyFill="1" applyBorder="1" applyAlignment="1">
      <alignment vertical="center" wrapText="1"/>
    </xf>
    <xf numFmtId="0" fontId="8" fillId="0" borderId="0" xfId="5" applyFont="1" applyFill="1" applyBorder="1"/>
    <xf numFmtId="0" fontId="7" fillId="0" borderId="0" xfId="5" applyFont="1" applyFill="1" applyBorder="1" applyAlignment="1">
      <alignment vertical="center"/>
    </xf>
    <xf numFmtId="0" fontId="9" fillId="0" borderId="0" xfId="5" applyFont="1" applyFill="1" applyBorder="1" applyAlignment="1">
      <alignment vertical="center" wrapText="1"/>
    </xf>
    <xf numFmtId="0" fontId="19" fillId="0" borderId="0" xfId="5" applyFont="1" applyFill="1" applyBorder="1" applyAlignment="1">
      <alignment vertical="center" wrapText="1"/>
    </xf>
    <xf numFmtId="0" fontId="19" fillId="3" borderId="0" xfId="5" applyFont="1" applyFill="1" applyBorder="1" applyAlignment="1">
      <alignment vertical="center" wrapText="1"/>
    </xf>
    <xf numFmtId="0" fontId="10" fillId="0" borderId="0" xfId="5" applyFont="1" applyFill="1" applyBorder="1" applyAlignment="1">
      <alignment vertical="center" wrapText="1"/>
    </xf>
    <xf numFmtId="0" fontId="6" fillId="0" borderId="0" xfId="5" applyBorder="1" applyAlignment="1">
      <alignment vertical="center" wrapText="1"/>
    </xf>
    <xf numFmtId="164" fontId="7" fillId="0" borderId="0" xfId="5" applyNumberFormat="1" applyFont="1" applyFill="1" applyBorder="1" applyAlignment="1">
      <alignment vertical="center"/>
    </xf>
    <xf numFmtId="0" fontId="6" fillId="0" borderId="0" xfId="5" applyBorder="1" applyAlignment="1">
      <alignment vertical="center"/>
    </xf>
    <xf numFmtId="0" fontId="7" fillId="0" borderId="0" xfId="5" applyFont="1" applyFill="1" applyAlignment="1">
      <alignment vertical="center"/>
    </xf>
    <xf numFmtId="3" fontId="7" fillId="0" borderId="0" xfId="5" applyNumberFormat="1" applyFont="1" applyFill="1" applyAlignment="1">
      <alignment vertical="center"/>
    </xf>
    <xf numFmtId="164" fontId="7" fillId="0" borderId="0" xfId="5" applyNumberFormat="1" applyFont="1" applyFill="1" applyAlignment="1">
      <alignment vertical="center"/>
    </xf>
    <xf numFmtId="0" fontId="51" fillId="0" borderId="10" xfId="5" applyFont="1" applyFill="1" applyBorder="1" applyAlignment="1">
      <alignment horizontal="center" vertical="center"/>
    </xf>
    <xf numFmtId="0" fontId="51" fillId="0" borderId="41" xfId="5" applyFont="1" applyFill="1" applyBorder="1"/>
    <xf numFmtId="0" fontId="14" fillId="0" borderId="41" xfId="5" applyFont="1" applyBorder="1" applyAlignment="1"/>
    <xf numFmtId="0" fontId="37" fillId="0" borderId="10" xfId="5" applyFont="1" applyFill="1" applyBorder="1" applyAlignment="1">
      <alignment vertical="center" wrapText="1"/>
    </xf>
    <xf numFmtId="3" fontId="37" fillId="0" borderId="10" xfId="5" applyNumberFormat="1" applyFont="1" applyFill="1" applyBorder="1" applyAlignment="1">
      <alignment vertical="center" wrapText="1"/>
    </xf>
    <xf numFmtId="3" fontId="79" fillId="0" borderId="10" xfId="5" applyNumberFormat="1" applyFont="1" applyFill="1" applyBorder="1" applyAlignment="1">
      <alignment horizontal="right" vertical="center" wrapText="1"/>
    </xf>
    <xf numFmtId="3" fontId="79" fillId="0" borderId="10" xfId="5" applyNumberFormat="1" applyFont="1" applyFill="1" applyBorder="1" applyAlignment="1">
      <alignment vertical="center" wrapText="1"/>
    </xf>
    <xf numFmtId="3" fontId="16" fillId="0" borderId="10" xfId="5" applyNumberFormat="1" applyFont="1" applyFill="1" applyBorder="1" applyAlignment="1">
      <alignment horizontal="right" vertical="center" wrapText="1"/>
    </xf>
    <xf numFmtId="3" fontId="16" fillId="0" borderId="10" xfId="5" applyNumberFormat="1" applyFont="1" applyBorder="1" applyAlignment="1">
      <alignment horizontal="right" vertical="center"/>
    </xf>
    <xf numFmtId="0" fontId="79" fillId="0" borderId="10" xfId="5" applyFont="1" applyFill="1" applyBorder="1" applyAlignment="1">
      <alignment vertical="center" wrapText="1"/>
    </xf>
    <xf numFmtId="0" fontId="37" fillId="3" borderId="10" xfId="5" applyFont="1" applyFill="1" applyBorder="1" applyAlignment="1">
      <alignment vertical="center" wrapText="1"/>
    </xf>
    <xf numFmtId="0" fontId="37" fillId="0" borderId="10" xfId="5" applyFont="1" applyFill="1" applyBorder="1" applyAlignment="1">
      <alignment vertical="center"/>
    </xf>
    <xf numFmtId="3" fontId="37" fillId="0" borderId="10" xfId="5" applyNumberFormat="1" applyFont="1" applyFill="1" applyBorder="1" applyAlignment="1">
      <alignment vertical="center"/>
    </xf>
    <xf numFmtId="0" fontId="37" fillId="0" borderId="10" xfId="5" applyFont="1" applyFill="1" applyBorder="1"/>
    <xf numFmtId="0" fontId="81" fillId="0" borderId="10" xfId="0" applyFont="1" applyFill="1" applyBorder="1" applyAlignment="1">
      <alignment vertical="center" wrapText="1"/>
    </xf>
    <xf numFmtId="0" fontId="28" fillId="0" borderId="10" xfId="0" applyFont="1" applyFill="1" applyBorder="1" applyAlignment="1">
      <alignment vertical="center" wrapText="1"/>
    </xf>
    <xf numFmtId="0" fontId="28" fillId="3" borderId="10" xfId="0" applyFont="1" applyFill="1" applyBorder="1" applyAlignment="1">
      <alignment vertical="center" wrapText="1"/>
    </xf>
    <xf numFmtId="3" fontId="28" fillId="3" borderId="10" xfId="5" applyNumberFormat="1" applyFont="1" applyFill="1" applyBorder="1" applyAlignment="1">
      <alignment vertical="center" wrapText="1"/>
    </xf>
    <xf numFmtId="0" fontId="28" fillId="0" borderId="16" xfId="0" applyFont="1" applyFill="1" applyBorder="1" applyAlignment="1">
      <alignment vertical="center" wrapText="1"/>
    </xf>
    <xf numFmtId="3" fontId="28" fillId="0" borderId="10" xfId="5" applyNumberFormat="1" applyFont="1" applyFill="1" applyBorder="1" applyAlignment="1">
      <alignment vertical="center" wrapText="1"/>
    </xf>
    <xf numFmtId="0" fontId="16" fillId="0" borderId="10" xfId="5" applyFont="1" applyFill="1" applyBorder="1" applyAlignment="1">
      <alignment vertical="center" wrapText="1"/>
    </xf>
    <xf numFmtId="3" fontId="16" fillId="0" borderId="10" xfId="5" applyNumberFormat="1" applyFont="1" applyFill="1" applyBorder="1" applyAlignment="1">
      <alignment vertical="center" wrapText="1"/>
    </xf>
    <xf numFmtId="0" fontId="28" fillId="0" borderId="10" xfId="5" applyFont="1" applyFill="1" applyBorder="1" applyAlignment="1">
      <alignment vertical="center" wrapText="1"/>
    </xf>
    <xf numFmtId="0" fontId="28" fillId="0" borderId="10" xfId="23" applyFont="1" applyBorder="1" applyAlignment="1">
      <alignment vertical="center" wrapText="1"/>
    </xf>
    <xf numFmtId="0" fontId="32" fillId="0" borderId="10" xfId="5" applyFont="1" applyFill="1" applyBorder="1" applyAlignment="1">
      <alignment vertical="center" wrapText="1"/>
    </xf>
    <xf numFmtId="3" fontId="32" fillId="0" borderId="10" xfId="5" applyNumberFormat="1" applyFont="1" applyFill="1" applyBorder="1" applyAlignment="1">
      <alignment vertical="center" wrapText="1"/>
    </xf>
    <xf numFmtId="3" fontId="28" fillId="0" borderId="10" xfId="5" applyNumberFormat="1" applyFont="1" applyBorder="1" applyAlignment="1">
      <alignment vertical="center" wrapText="1"/>
    </xf>
    <xf numFmtId="164" fontId="37" fillId="0" borderId="10" xfId="5" applyNumberFormat="1" applyFont="1" applyFill="1" applyBorder="1" applyAlignment="1">
      <alignment vertical="center"/>
    </xf>
    <xf numFmtId="0" fontId="79" fillId="0" borderId="10" xfId="5" applyFont="1" applyFill="1" applyBorder="1" applyAlignment="1">
      <alignment vertical="center"/>
    </xf>
    <xf numFmtId="3" fontId="79" fillId="0" borderId="10" xfId="5" applyNumberFormat="1" applyFont="1" applyFill="1" applyBorder="1" applyAlignment="1">
      <alignment vertical="center"/>
    </xf>
    <xf numFmtId="3" fontId="79" fillId="0" borderId="10" xfId="5" applyNumberFormat="1" applyFont="1" applyFill="1" applyBorder="1" applyAlignment="1">
      <alignment horizontal="right" vertical="center"/>
    </xf>
    <xf numFmtId="0" fontId="37" fillId="0" borderId="10" xfId="0" applyFont="1" applyFill="1" applyBorder="1" applyAlignment="1">
      <alignment vertical="center"/>
    </xf>
    <xf numFmtId="3" fontId="79" fillId="0" borderId="10" xfId="0" applyNumberFormat="1" applyFont="1" applyFill="1" applyBorder="1" applyAlignment="1">
      <alignment vertical="center"/>
    </xf>
    <xf numFmtId="0" fontId="28" fillId="0" borderId="10" xfId="0" applyFont="1" applyFill="1" applyBorder="1" applyAlignment="1">
      <alignment vertical="center"/>
    </xf>
    <xf numFmtId="0" fontId="79" fillId="0" borderId="10" xfId="0" applyFont="1" applyFill="1" applyBorder="1" applyAlignment="1">
      <alignment vertical="center"/>
    </xf>
    <xf numFmtId="0" fontId="80" fillId="0" borderId="10" xfId="5" applyFont="1" applyFill="1" applyBorder="1" applyAlignment="1">
      <alignment vertical="center"/>
    </xf>
    <xf numFmtId="0" fontId="28" fillId="0" borderId="19" xfId="22" applyFont="1" applyBorder="1" applyAlignment="1">
      <alignment horizontal="center" vertical="top" wrapText="1"/>
    </xf>
    <xf numFmtId="0" fontId="7" fillId="0" borderId="0" xfId="5" applyFont="1" applyFill="1" applyBorder="1" applyAlignment="1">
      <alignment horizontal="center" vertical="center"/>
    </xf>
    <xf numFmtId="165" fontId="51" fillId="0" borderId="0" xfId="5" applyNumberFormat="1" applyFont="1" applyFill="1" applyBorder="1" applyAlignment="1">
      <alignment horizontal="center" vertical="center"/>
    </xf>
    <xf numFmtId="0" fontId="11" fillId="0" borderId="10" xfId="5" applyFont="1" applyFill="1" applyBorder="1" applyAlignment="1">
      <alignment horizontal="left" vertical="center" wrapText="1"/>
    </xf>
    <xf numFmtId="0" fontId="51" fillId="0" borderId="10" xfId="5" applyFont="1" applyFill="1" applyBorder="1" applyAlignment="1">
      <alignment horizontal="left" vertical="center" wrapText="1"/>
    </xf>
    <xf numFmtId="0" fontId="9" fillId="0" borderId="0" xfId="5" applyFont="1" applyBorder="1" applyAlignment="1">
      <alignment horizontal="right"/>
    </xf>
    <xf numFmtId="3" fontId="28" fillId="0" borderId="16" xfId="9" applyNumberFormat="1" applyFont="1" applyFill="1" applyBorder="1" applyAlignment="1">
      <alignment horizontal="right" vertical="center" wrapText="1"/>
    </xf>
    <xf numFmtId="3" fontId="28" fillId="0" borderId="16" xfId="9" applyNumberFormat="1" applyFont="1" applyFill="1" applyBorder="1" applyAlignment="1">
      <alignment horizontal="right" vertical="center"/>
    </xf>
    <xf numFmtId="0" fontId="28" fillId="0" borderId="43" xfId="9" applyFont="1" applyBorder="1" applyAlignment="1">
      <alignment horizontal="center" vertical="center" wrapText="1"/>
    </xf>
    <xf numFmtId="3" fontId="59" fillId="0" borderId="0" xfId="28" applyNumberFormat="1" applyFont="1"/>
    <xf numFmtId="0" fontId="1" fillId="0" borderId="0" xfId="28" applyFont="1"/>
    <xf numFmtId="0" fontId="14" fillId="0" borderId="41" xfId="5" applyFont="1" applyBorder="1" applyAlignment="1">
      <alignment horizontal="right"/>
    </xf>
    <xf numFmtId="0" fontId="71" fillId="0" borderId="11" xfId="22" applyFont="1" applyBorder="1" applyAlignment="1">
      <alignment horizontal="center" vertical="top" wrapText="1"/>
    </xf>
    <xf numFmtId="0" fontId="28" fillId="3" borderId="11" xfId="22" applyFont="1" applyFill="1" applyBorder="1" applyAlignment="1">
      <alignment vertical="top" wrapText="1" shrinkToFit="1"/>
    </xf>
    <xf numFmtId="0" fontId="71" fillId="0" borderId="61" xfId="22" applyFont="1" applyBorder="1" applyAlignment="1">
      <alignment horizontal="center" vertical="top" wrapText="1"/>
    </xf>
    <xf numFmtId="0" fontId="83" fillId="9" borderId="10" xfId="5" applyFont="1" applyFill="1" applyBorder="1" applyAlignment="1">
      <alignment horizontal="center" vertical="center" wrapText="1"/>
    </xf>
    <xf numFmtId="0" fontId="10" fillId="9" borderId="10" xfId="5" applyFont="1" applyFill="1" applyBorder="1" applyAlignment="1">
      <alignment horizontal="center" vertical="center" wrapText="1"/>
    </xf>
    <xf numFmtId="0" fontId="51" fillId="9" borderId="10" xfId="5" applyFont="1" applyFill="1" applyBorder="1"/>
    <xf numFmtId="0" fontId="11" fillId="9" borderId="10" xfId="5" applyFont="1" applyFill="1" applyBorder="1" applyAlignment="1">
      <alignment horizontal="center" vertical="center"/>
    </xf>
    <xf numFmtId="0" fontId="22" fillId="2" borderId="5" xfId="9" applyFont="1" applyFill="1" applyBorder="1" applyAlignment="1">
      <alignment horizontal="center" vertical="center" wrapText="1"/>
    </xf>
    <xf numFmtId="0" fontId="84" fillId="2" borderId="5" xfId="9" applyFont="1" applyFill="1" applyBorder="1" applyAlignment="1">
      <alignment horizontal="center" vertical="center" wrapText="1"/>
    </xf>
    <xf numFmtId="0" fontId="84" fillId="2" borderId="1" xfId="9" applyFont="1" applyFill="1" applyBorder="1" applyAlignment="1">
      <alignment horizontal="center" vertical="center" wrapText="1"/>
    </xf>
    <xf numFmtId="0" fontId="84" fillId="2" borderId="24" xfId="9" applyFont="1" applyFill="1" applyBorder="1" applyAlignment="1">
      <alignment horizontal="center" vertical="center" wrapText="1"/>
    </xf>
    <xf numFmtId="0" fontId="14" fillId="0" borderId="0" xfId="8" applyFont="1" applyFill="1" applyBorder="1"/>
    <xf numFmtId="3" fontId="14" fillId="0" borderId="0" xfId="22" applyNumberFormat="1" applyFont="1"/>
    <xf numFmtId="0" fontId="28" fillId="2" borderId="55" xfId="9" applyFont="1" applyFill="1" applyBorder="1" applyAlignment="1">
      <alignment horizontal="center" vertical="center" wrapText="1"/>
    </xf>
    <xf numFmtId="3" fontId="16" fillId="2" borderId="51" xfId="9" applyNumberFormat="1" applyFont="1" applyFill="1" applyBorder="1" applyAlignment="1">
      <alignment horizontal="right" vertical="center"/>
    </xf>
    <xf numFmtId="10" fontId="16" fillId="2" borderId="60" xfId="9" applyNumberFormat="1" applyFont="1" applyFill="1" applyBorder="1" applyAlignment="1">
      <alignment horizontal="center" vertical="center" wrapText="1"/>
    </xf>
    <xf numFmtId="0" fontId="16" fillId="9" borderId="5" xfId="9" applyFont="1" applyFill="1" applyBorder="1" applyAlignment="1">
      <alignment horizontal="center" vertical="center" wrapText="1"/>
    </xf>
    <xf numFmtId="0" fontId="16" fillId="9" borderId="1" xfId="9" applyFont="1" applyFill="1" applyBorder="1" applyAlignment="1">
      <alignment horizontal="center" vertical="center" wrapText="1"/>
    </xf>
    <xf numFmtId="0" fontId="16" fillId="9" borderId="24" xfId="9" applyFont="1" applyFill="1" applyBorder="1" applyAlignment="1">
      <alignment horizontal="center" vertical="center" wrapText="1"/>
    </xf>
    <xf numFmtId="167" fontId="28" fillId="0" borderId="62" xfId="17" applyNumberFormat="1" applyFont="1" applyBorder="1" applyAlignment="1">
      <alignment vertical="center" wrapText="1"/>
    </xf>
    <xf numFmtId="0" fontId="0" fillId="0" borderId="18" xfId="0" applyBorder="1"/>
    <xf numFmtId="0" fontId="0" fillId="0" borderId="20" xfId="0" applyBorder="1"/>
    <xf numFmtId="167" fontId="40" fillId="0" borderId="10" xfId="20" applyNumberFormat="1" applyFont="1" applyBorder="1" applyAlignment="1">
      <alignment horizontal="center" vertical="center"/>
    </xf>
    <xf numFmtId="167" fontId="40" fillId="0" borderId="10" xfId="20" applyNumberFormat="1" applyFont="1" applyBorder="1" applyAlignment="1">
      <alignment horizontal="center" vertical="center" wrapText="1"/>
    </xf>
    <xf numFmtId="0" fontId="0" fillId="0" borderId="10" xfId="0" applyBorder="1"/>
    <xf numFmtId="0" fontId="0" fillId="0" borderId="6" xfId="0" applyBorder="1"/>
    <xf numFmtId="167" fontId="20" fillId="0" borderId="10" xfId="20" applyNumberFormat="1" applyFont="1" applyBorder="1" applyAlignment="1" applyProtection="1">
      <alignment vertical="center" wrapText="1"/>
      <protection locked="0"/>
    </xf>
    <xf numFmtId="167" fontId="0" fillId="0" borderId="0" xfId="0" applyNumberFormat="1"/>
    <xf numFmtId="167" fontId="35" fillId="0" borderId="10" xfId="20" applyNumberFormat="1" applyFont="1" applyBorder="1" applyAlignment="1">
      <alignment horizontal="center" vertical="center"/>
    </xf>
    <xf numFmtId="167" fontId="35" fillId="0" borderId="19" xfId="20" applyNumberFormat="1" applyFont="1" applyBorder="1" applyAlignment="1">
      <alignment horizontal="center" vertical="center" wrapText="1"/>
    </xf>
    <xf numFmtId="167" fontId="76" fillId="0" borderId="10" xfId="19" applyNumberFormat="1" applyFont="1" applyBorder="1" applyAlignment="1" applyProtection="1">
      <alignment vertical="center" wrapText="1"/>
      <protection locked="0"/>
    </xf>
    <xf numFmtId="167" fontId="35" fillId="0" borderId="23" xfId="20" applyNumberFormat="1" applyFont="1" applyBorder="1" applyAlignment="1">
      <alignment vertical="center" wrapText="1"/>
    </xf>
    <xf numFmtId="167" fontId="20" fillId="0" borderId="21" xfId="20" applyNumberFormat="1" applyFont="1" applyBorder="1" applyAlignment="1" applyProtection="1">
      <alignment vertical="center" wrapText="1"/>
    </xf>
    <xf numFmtId="3" fontId="86" fillId="0" borderId="10" xfId="0" applyNumberFormat="1" applyFont="1" applyBorder="1"/>
    <xf numFmtId="3" fontId="86" fillId="0" borderId="6" xfId="0" applyNumberFormat="1" applyFont="1" applyBorder="1"/>
    <xf numFmtId="3" fontId="28" fillId="0" borderId="6" xfId="9" applyNumberFormat="1" applyFont="1" applyFill="1" applyBorder="1" applyAlignment="1">
      <alignment horizontal="center" vertical="center" wrapText="1"/>
    </xf>
    <xf numFmtId="0" fontId="85" fillId="2" borderId="17" xfId="9" applyFont="1" applyFill="1" applyBorder="1" applyAlignment="1">
      <alignment horizontal="center" vertical="center" wrapText="1"/>
    </xf>
    <xf numFmtId="0" fontId="85" fillId="2" borderId="18" xfId="9" applyFont="1" applyFill="1" applyBorder="1" applyAlignment="1">
      <alignment horizontal="center" vertical="center" wrapText="1"/>
    </xf>
    <xf numFmtId="0" fontId="85" fillId="2" borderId="20" xfId="9" applyFont="1" applyFill="1" applyBorder="1" applyAlignment="1">
      <alignment horizontal="center" vertical="center" wrapText="1"/>
    </xf>
    <xf numFmtId="0" fontId="16" fillId="0" borderId="19" xfId="9" applyFont="1" applyFill="1" applyBorder="1" applyAlignment="1">
      <alignment vertical="top" wrapText="1"/>
    </xf>
    <xf numFmtId="0" fontId="71" fillId="0" borderId="10" xfId="9" applyFont="1" applyFill="1" applyBorder="1" applyAlignment="1">
      <alignment horizontal="center" vertical="top" wrapText="1"/>
    </xf>
    <xf numFmtId="0" fontId="24" fillId="0" borderId="10" xfId="9" applyFont="1" applyFill="1" applyBorder="1" applyAlignment="1">
      <alignment horizontal="center" vertical="top" wrapText="1"/>
    </xf>
    <xf numFmtId="0" fontId="18" fillId="0" borderId="6" xfId="9" applyFont="1" applyBorder="1" applyAlignment="1">
      <alignment horizontal="center" vertical="center" wrapText="1"/>
    </xf>
    <xf numFmtId="0" fontId="16" fillId="2" borderId="19" xfId="9" applyFont="1" applyFill="1" applyBorder="1" applyAlignment="1">
      <alignment horizontal="center" vertical="center" wrapText="1"/>
    </xf>
    <xf numFmtId="0" fontId="28" fillId="0" borderId="10" xfId="9" applyFont="1" applyBorder="1"/>
    <xf numFmtId="0" fontId="16" fillId="2" borderId="22" xfId="9" applyFont="1" applyFill="1" applyBorder="1" applyAlignment="1">
      <alignment vertical="center" wrapText="1"/>
    </xf>
    <xf numFmtId="0" fontId="16" fillId="2" borderId="23" xfId="9" applyFont="1" applyFill="1" applyBorder="1" applyAlignment="1">
      <alignment vertical="center" wrapText="1"/>
    </xf>
    <xf numFmtId="3" fontId="16" fillId="2" borderId="23" xfId="9" applyNumberFormat="1" applyFont="1" applyFill="1" applyBorder="1" applyAlignment="1">
      <alignment horizontal="right" vertical="center"/>
    </xf>
    <xf numFmtId="10" fontId="16" fillId="2" borderId="21" xfId="9" applyNumberFormat="1" applyFont="1" applyFill="1" applyBorder="1" applyAlignment="1">
      <alignment vertical="center" wrapText="1"/>
    </xf>
    <xf numFmtId="0" fontId="10" fillId="0" borderId="19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0" fillId="0" borderId="6" xfId="0" applyFont="1" applyBorder="1" applyAlignment="1">
      <alignment horizontal="center" vertical="center" wrapText="1"/>
    </xf>
    <xf numFmtId="0" fontId="9" fillId="0" borderId="19" xfId="0" applyFont="1" applyBorder="1" applyAlignment="1">
      <alignment vertical="center" wrapText="1"/>
    </xf>
    <xf numFmtId="0" fontId="9" fillId="0" borderId="10" xfId="0" applyFont="1" applyBorder="1" applyAlignment="1">
      <alignment horizontal="right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right" vertical="center" wrapText="1"/>
    </xf>
    <xf numFmtId="0" fontId="10" fillId="0" borderId="19" xfId="0" applyFont="1" applyBorder="1" applyAlignment="1">
      <alignment vertical="center" wrapText="1"/>
    </xf>
    <xf numFmtId="0" fontId="10" fillId="0" borderId="22" xfId="22" applyFont="1" applyBorder="1" applyAlignment="1">
      <alignment wrapText="1"/>
    </xf>
    <xf numFmtId="0" fontId="0" fillId="0" borderId="23" xfId="0" applyBorder="1"/>
    <xf numFmtId="10" fontId="0" fillId="0" borderId="23" xfId="0" applyNumberFormat="1" applyBorder="1"/>
    <xf numFmtId="10" fontId="0" fillId="0" borderId="21" xfId="0" applyNumberFormat="1" applyBorder="1"/>
    <xf numFmtId="0" fontId="30" fillId="0" borderId="0" xfId="22" applyFont="1" applyBorder="1" applyAlignment="1">
      <alignment horizontal="center" vertical="center" wrapText="1"/>
    </xf>
    <xf numFmtId="167" fontId="16" fillId="0" borderId="18" xfId="18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 wrapText="1"/>
    </xf>
    <xf numFmtId="1" fontId="10" fillId="0" borderId="10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1" fontId="10" fillId="0" borderId="6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3" fontId="4" fillId="0" borderId="0" xfId="28" applyNumberFormat="1"/>
    <xf numFmtId="0" fontId="10" fillId="0" borderId="40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0" fillId="0" borderId="39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30" fillId="0" borderId="0" xfId="22" applyFont="1" applyBorder="1" applyAlignment="1">
      <alignment horizontal="right" vertical="center" wrapText="1"/>
    </xf>
    <xf numFmtId="167" fontId="28" fillId="0" borderId="23" xfId="18" applyNumberFormat="1" applyFont="1" applyBorder="1" applyAlignment="1" applyProtection="1">
      <alignment horizontal="right" vertical="center" wrapText="1"/>
    </xf>
    <xf numFmtId="0" fontId="17" fillId="2" borderId="17" xfId="9" applyFont="1" applyFill="1" applyBorder="1" applyAlignment="1">
      <alignment horizontal="center" vertical="center" wrapText="1"/>
    </xf>
    <xf numFmtId="0" fontId="16" fillId="2" borderId="19" xfId="9" applyFont="1" applyFill="1" applyBorder="1" applyAlignment="1">
      <alignment horizontal="center" wrapText="1"/>
    </xf>
    <xf numFmtId="0" fontId="83" fillId="9" borderId="6" xfId="5" applyFont="1" applyFill="1" applyBorder="1" applyAlignment="1">
      <alignment horizontal="center" vertical="center" wrapText="1"/>
    </xf>
    <xf numFmtId="49" fontId="28" fillId="0" borderId="19" xfId="9" applyNumberFormat="1" applyFont="1" applyBorder="1" applyAlignment="1">
      <alignment vertical="top" wrapText="1"/>
    </xf>
    <xf numFmtId="3" fontId="29" fillId="0" borderId="6" xfId="9" applyNumberFormat="1" applyFont="1" applyBorder="1" applyAlignment="1">
      <alignment horizontal="right" vertical="center" wrapText="1"/>
    </xf>
    <xf numFmtId="0" fontId="16" fillId="0" borderId="19" xfId="9" applyFont="1" applyBorder="1" applyAlignment="1">
      <alignment vertical="top" wrapText="1"/>
    </xf>
    <xf numFmtId="3" fontId="22" fillId="0" borderId="6" xfId="9" applyNumberFormat="1" applyFont="1" applyBorder="1" applyAlignment="1">
      <alignment horizontal="right" vertical="top" wrapText="1"/>
    </xf>
    <xf numFmtId="3" fontId="16" fillId="0" borderId="10" xfId="9" applyNumberFormat="1" applyFont="1" applyBorder="1" applyAlignment="1">
      <alignment horizontal="right" wrapText="1"/>
    </xf>
    <xf numFmtId="3" fontId="22" fillId="0" borderId="10" xfId="9" applyNumberFormat="1" applyFont="1" applyBorder="1" applyAlignment="1">
      <alignment horizontal="right" wrapText="1"/>
    </xf>
    <xf numFmtId="3" fontId="22" fillId="0" borderId="6" xfId="9" applyNumberFormat="1" applyFont="1" applyBorder="1" applyAlignment="1">
      <alignment horizontal="right" wrapText="1"/>
    </xf>
    <xf numFmtId="0" fontId="16" fillId="0" borderId="22" xfId="9" applyFont="1" applyBorder="1" applyAlignment="1">
      <alignment vertical="top" wrapText="1"/>
    </xf>
    <xf numFmtId="3" fontId="16" fillId="0" borderId="23" xfId="9" applyNumberFormat="1" applyFont="1" applyBorder="1" applyAlignment="1">
      <alignment horizontal="right" wrapText="1"/>
    </xf>
    <xf numFmtId="3" fontId="22" fillId="0" borderId="23" xfId="9" applyNumberFormat="1" applyFont="1" applyBorder="1" applyAlignment="1">
      <alignment horizontal="right" wrapText="1"/>
    </xf>
    <xf numFmtId="3" fontId="22" fillId="0" borderId="21" xfId="9" applyNumberFormat="1" applyFont="1" applyBorder="1" applyAlignment="1">
      <alignment horizontal="right" wrapText="1"/>
    </xf>
    <xf numFmtId="0" fontId="16" fillId="0" borderId="63" xfId="9" applyFont="1" applyBorder="1" applyAlignment="1">
      <alignment vertical="top" wrapText="1"/>
    </xf>
    <xf numFmtId="0" fontId="16" fillId="9" borderId="19" xfId="9" applyFont="1" applyFill="1" applyBorder="1" applyAlignment="1">
      <alignment horizontal="center" wrapText="1"/>
    </xf>
    <xf numFmtId="0" fontId="22" fillId="2" borderId="17" xfId="9" applyFont="1" applyFill="1" applyBorder="1" applyAlignment="1">
      <alignment horizontal="center" vertical="center" wrapText="1"/>
    </xf>
    <xf numFmtId="3" fontId="28" fillId="0" borderId="6" xfId="9" applyNumberFormat="1" applyFont="1" applyBorder="1" applyAlignment="1">
      <alignment horizontal="right" vertical="center" wrapText="1"/>
    </xf>
    <xf numFmtId="3" fontId="28" fillId="0" borderId="23" xfId="9" applyNumberFormat="1" applyFont="1" applyBorder="1" applyAlignment="1">
      <alignment horizontal="right" vertical="center" wrapText="1"/>
    </xf>
    <xf numFmtId="3" fontId="28" fillId="0" borderId="21" xfId="9" applyNumberFormat="1" applyFont="1" applyBorder="1" applyAlignment="1">
      <alignment horizontal="right" vertical="center" wrapText="1"/>
    </xf>
    <xf numFmtId="3" fontId="29" fillId="0" borderId="23" xfId="9" applyNumberFormat="1" applyFont="1" applyBorder="1" applyAlignment="1">
      <alignment horizontal="right" vertical="center" wrapText="1"/>
    </xf>
    <xf numFmtId="3" fontId="29" fillId="0" borderId="21" xfId="9" applyNumberFormat="1" applyFont="1" applyBorder="1" applyAlignment="1">
      <alignment horizontal="right" vertical="center" wrapText="1"/>
    </xf>
    <xf numFmtId="167" fontId="16" fillId="0" borderId="18" xfId="17" applyNumberFormat="1" applyFont="1" applyBorder="1" applyAlignment="1">
      <alignment horizontal="center" vertical="center" wrapText="1"/>
    </xf>
    <xf numFmtId="167" fontId="16" fillId="2" borderId="19" xfId="17" applyNumberFormat="1" applyFont="1" applyFill="1" applyBorder="1" applyAlignment="1">
      <alignment horizontal="center" vertical="center" wrapText="1"/>
    </xf>
    <xf numFmtId="0" fontId="85" fillId="2" borderId="10" xfId="9" applyFont="1" applyFill="1" applyBorder="1" applyAlignment="1">
      <alignment horizontal="center" vertical="center" wrapText="1"/>
    </xf>
    <xf numFmtId="167" fontId="16" fillId="2" borderId="10" xfId="17" applyNumberFormat="1" applyFont="1" applyFill="1" applyBorder="1" applyAlignment="1">
      <alignment horizontal="center" vertical="center" wrapText="1"/>
    </xf>
    <xf numFmtId="0" fontId="85" fillId="2" borderId="6" xfId="9" applyFont="1" applyFill="1" applyBorder="1" applyAlignment="1">
      <alignment horizontal="center" vertical="center" wrapText="1"/>
    </xf>
    <xf numFmtId="3" fontId="28" fillId="0" borderId="10" xfId="22" applyNumberFormat="1" applyFont="1" applyBorder="1" applyAlignment="1">
      <alignment horizontal="right" vertical="center"/>
    </xf>
    <xf numFmtId="3" fontId="28" fillId="0" borderId="6" xfId="22" applyNumberFormat="1" applyFont="1" applyBorder="1" applyAlignment="1">
      <alignment horizontal="right" vertical="center" wrapText="1"/>
    </xf>
    <xf numFmtId="167" fontId="16" fillId="0" borderId="52" xfId="17" applyNumberFormat="1" applyFont="1" applyBorder="1" applyAlignment="1">
      <alignment horizontal="left" vertical="center" wrapText="1"/>
    </xf>
    <xf numFmtId="167" fontId="16" fillId="0" borderId="16" xfId="17" applyNumberFormat="1" applyFont="1" applyBorder="1" applyAlignment="1">
      <alignment horizontal="right" vertical="center" wrapText="1"/>
    </xf>
    <xf numFmtId="167" fontId="16" fillId="0" borderId="16" xfId="17" applyNumberFormat="1" applyFont="1" applyBorder="1" applyAlignment="1">
      <alignment vertical="center" wrapText="1"/>
    </xf>
    <xf numFmtId="167" fontId="16" fillId="0" borderId="43" xfId="17" applyNumberFormat="1" applyFont="1" applyBorder="1" applyAlignment="1">
      <alignment vertical="center" wrapText="1"/>
    </xf>
    <xf numFmtId="167" fontId="44" fillId="0" borderId="10" xfId="17" applyNumberFormat="1" applyFont="1" applyBorder="1" applyAlignment="1">
      <alignment vertical="center" wrapText="1"/>
    </xf>
    <xf numFmtId="167" fontId="44" fillId="0" borderId="21" xfId="18" applyNumberFormat="1" applyFont="1" applyBorder="1" applyAlignment="1">
      <alignment vertical="center" wrapText="1"/>
    </xf>
    <xf numFmtId="3" fontId="28" fillId="0" borderId="51" xfId="9" applyNumberFormat="1" applyFont="1" applyFill="1" applyBorder="1" applyAlignment="1">
      <alignment horizontal="right" vertical="center" wrapText="1"/>
    </xf>
    <xf numFmtId="3" fontId="28" fillId="0" borderId="51" xfId="9" applyNumberFormat="1" applyFont="1" applyFill="1" applyBorder="1" applyAlignment="1">
      <alignment horizontal="right" vertical="center"/>
    </xf>
    <xf numFmtId="0" fontId="28" fillId="0" borderId="60" xfId="9" applyFont="1" applyBorder="1" applyAlignment="1">
      <alignment horizontal="center" vertical="center" wrapText="1"/>
    </xf>
    <xf numFmtId="0" fontId="28" fillId="0" borderId="52" xfId="9" applyFont="1" applyBorder="1" applyAlignment="1">
      <alignment horizontal="center" vertical="center" wrapText="1"/>
    </xf>
    <xf numFmtId="0" fontId="67" fillId="0" borderId="16" xfId="5" applyFont="1" applyBorder="1" applyAlignment="1">
      <alignment vertical="center" wrapText="1"/>
    </xf>
    <xf numFmtId="166" fontId="28" fillId="0" borderId="16" xfId="9" applyNumberFormat="1" applyFont="1" applyFill="1" applyBorder="1" applyAlignment="1">
      <alignment horizontal="right" vertical="center" wrapText="1"/>
    </xf>
    <xf numFmtId="3" fontId="28" fillId="0" borderId="16" xfId="9" applyNumberFormat="1" applyFont="1" applyFill="1" applyBorder="1" applyAlignment="1">
      <alignment horizontal="center" vertical="center" wrapText="1"/>
    </xf>
    <xf numFmtId="0" fontId="27" fillId="0" borderId="39" xfId="21" applyFont="1" applyBorder="1" applyAlignment="1" applyProtection="1">
      <alignment vertical="center" wrapText="1"/>
      <protection locked="0"/>
    </xf>
    <xf numFmtId="0" fontId="27" fillId="0" borderId="10" xfId="21" applyFont="1" applyBorder="1" applyAlignment="1" applyProtection="1">
      <alignment vertical="center" wrapText="1"/>
      <protection locked="0"/>
    </xf>
    <xf numFmtId="0" fontId="42" fillId="0" borderId="23" xfId="21" applyFont="1" applyBorder="1" applyAlignment="1">
      <alignment vertical="center" wrapText="1"/>
    </xf>
    <xf numFmtId="0" fontId="28" fillId="0" borderId="53" xfId="22" applyFont="1" applyBorder="1" applyAlignment="1">
      <alignment horizontal="center" vertical="top" wrapText="1"/>
    </xf>
    <xf numFmtId="0" fontId="61" fillId="0" borderId="37" xfId="0" applyFont="1" applyBorder="1" applyAlignment="1">
      <alignment horizontal="center" vertical="top" wrapText="1"/>
    </xf>
    <xf numFmtId="0" fontId="61" fillId="0" borderId="54" xfId="0" applyFont="1" applyBorder="1" applyAlignment="1">
      <alignment horizontal="center" vertical="top" wrapText="1"/>
    </xf>
    <xf numFmtId="0" fontId="30" fillId="0" borderId="0" xfId="22" applyFont="1" applyAlignment="1">
      <alignment horizontal="center" vertical="center" wrapText="1"/>
    </xf>
    <xf numFmtId="0" fontId="30" fillId="0" borderId="0" xfId="22" applyFont="1" applyBorder="1" applyAlignment="1">
      <alignment horizontal="center" vertical="center" wrapText="1"/>
    </xf>
    <xf numFmtId="0" fontId="28" fillId="0" borderId="19" xfId="22" applyFont="1" applyBorder="1" applyAlignment="1">
      <alignment horizontal="center" vertical="top" wrapText="1"/>
    </xf>
    <xf numFmtId="0" fontId="28" fillId="0" borderId="52" xfId="22" applyFont="1" applyBorder="1" applyAlignment="1">
      <alignment horizontal="center" vertical="top" wrapText="1"/>
    </xf>
    <xf numFmtId="0" fontId="28" fillId="0" borderId="2" xfId="22" applyFont="1" applyBorder="1" applyAlignment="1">
      <alignment horizontal="center" vertical="top" wrapText="1"/>
    </xf>
    <xf numFmtId="0" fontId="61" fillId="0" borderId="2" xfId="0" applyFont="1" applyBorder="1" applyAlignment="1">
      <alignment horizontal="center" vertical="top" wrapText="1"/>
    </xf>
    <xf numFmtId="0" fontId="61" fillId="0" borderId="40" xfId="0" applyFont="1" applyBorder="1" applyAlignment="1">
      <alignment horizontal="center" vertical="top" wrapText="1"/>
    </xf>
    <xf numFmtId="0" fontId="61" fillId="0" borderId="2" xfId="0" applyFont="1" applyBorder="1" applyAlignment="1"/>
    <xf numFmtId="0" fontId="61" fillId="0" borderId="55" xfId="0" applyFont="1" applyBorder="1" applyAlignment="1"/>
    <xf numFmtId="0" fontId="18" fillId="0" borderId="0" xfId="9" applyFont="1" applyBorder="1" applyAlignment="1">
      <alignment horizontal="center"/>
    </xf>
    <xf numFmtId="0" fontId="9" fillId="0" borderId="0" xfId="9" applyBorder="1" applyAlignment="1">
      <alignment horizontal="center"/>
    </xf>
    <xf numFmtId="0" fontId="29" fillId="0" borderId="0" xfId="9" applyFont="1" applyBorder="1" applyAlignment="1">
      <alignment vertical="center" wrapText="1"/>
    </xf>
    <xf numFmtId="0" fontId="28" fillId="0" borderId="0" xfId="9" applyFont="1" applyBorder="1" applyAlignment="1">
      <alignment horizontal="center"/>
    </xf>
    <xf numFmtId="0" fontId="14" fillId="0" borderId="0" xfId="9" applyFont="1" applyBorder="1" applyAlignment="1">
      <alignment horizontal="center"/>
    </xf>
    <xf numFmtId="0" fontId="26" fillId="0" borderId="0" xfId="9" applyFont="1" applyBorder="1" applyAlignment="1">
      <alignment horizontal="center"/>
    </xf>
    <xf numFmtId="0" fontId="17" fillId="2" borderId="18" xfId="9" applyFont="1" applyFill="1" applyBorder="1" applyAlignment="1">
      <alignment horizontal="center" vertical="center" wrapText="1"/>
    </xf>
    <xf numFmtId="0" fontId="9" fillId="2" borderId="18" xfId="9" applyFont="1" applyFill="1" applyBorder="1" applyAlignment="1">
      <alignment horizontal="center" vertical="center" wrapText="1"/>
    </xf>
    <xf numFmtId="0" fontId="9" fillId="2" borderId="20" xfId="9" applyFont="1" applyFill="1" applyBorder="1" applyAlignment="1">
      <alignment horizontal="center" vertical="center" wrapText="1"/>
    </xf>
    <xf numFmtId="0" fontId="29" fillId="0" borderId="0" xfId="9" applyFont="1" applyBorder="1" applyAlignment="1">
      <alignment horizontal="center"/>
    </xf>
    <xf numFmtId="0" fontId="9" fillId="0" borderId="18" xfId="9" applyFont="1" applyBorder="1" applyAlignment="1">
      <alignment horizontal="center" vertical="center" wrapText="1"/>
    </xf>
    <xf numFmtId="0" fontId="9" fillId="0" borderId="20" xfId="9" applyFont="1" applyBorder="1" applyAlignment="1">
      <alignment horizontal="center" vertical="center" wrapText="1"/>
    </xf>
    <xf numFmtId="0" fontId="17" fillId="2" borderId="20" xfId="9" applyFont="1" applyFill="1" applyBorder="1" applyAlignment="1">
      <alignment horizontal="center" vertical="center" wrapText="1"/>
    </xf>
    <xf numFmtId="0" fontId="22" fillId="0" borderId="0" xfId="9" applyFont="1" applyFill="1" applyBorder="1" applyAlignment="1">
      <alignment horizontal="center" vertical="center" wrapText="1"/>
    </xf>
    <xf numFmtId="0" fontId="26" fillId="0" borderId="0" xfId="9" applyFont="1" applyFill="1" applyBorder="1" applyAlignment="1">
      <alignment horizontal="center" vertical="center" wrapText="1"/>
    </xf>
    <xf numFmtId="0" fontId="7" fillId="0" borderId="0" xfId="5" applyFont="1" applyFill="1" applyBorder="1" applyAlignment="1">
      <alignment horizontal="center" vertical="center"/>
    </xf>
    <xf numFmtId="165" fontId="51" fillId="0" borderId="0" xfId="5" applyNumberFormat="1" applyFont="1" applyFill="1" applyBorder="1" applyAlignment="1">
      <alignment horizontal="center" vertical="center"/>
    </xf>
    <xf numFmtId="3" fontId="8" fillId="0" borderId="0" xfId="5" applyNumberFormat="1" applyFont="1" applyFill="1" applyBorder="1" applyAlignment="1">
      <alignment horizontal="right" vertical="center"/>
    </xf>
    <xf numFmtId="0" fontId="28" fillId="0" borderId="0" xfId="9" applyFont="1" applyAlignment="1">
      <alignment horizontal="center"/>
    </xf>
    <xf numFmtId="0" fontId="71" fillId="2" borderId="1" xfId="9" applyFont="1" applyFill="1" applyBorder="1" applyAlignment="1">
      <alignment horizontal="center" vertical="center" wrapText="1"/>
    </xf>
    <xf numFmtId="0" fontId="24" fillId="2" borderId="1" xfId="9" applyFont="1" applyFill="1" applyBorder="1" applyAlignment="1">
      <alignment horizontal="center" vertical="center" wrapText="1"/>
    </xf>
    <xf numFmtId="0" fontId="24" fillId="2" borderId="24" xfId="9" applyFont="1" applyFill="1" applyBorder="1" applyAlignment="1">
      <alignment horizontal="center" vertical="center" wrapText="1"/>
    </xf>
    <xf numFmtId="0" fontId="72" fillId="5" borderId="1" xfId="9" applyFont="1" applyFill="1" applyBorder="1" applyAlignment="1">
      <alignment horizontal="center" vertical="center" wrapText="1"/>
    </xf>
    <xf numFmtId="0" fontId="47" fillId="5" borderId="1" xfId="9" applyFont="1" applyFill="1" applyBorder="1" applyAlignment="1">
      <alignment horizontal="center" vertical="center" wrapText="1"/>
    </xf>
    <xf numFmtId="0" fontId="47" fillId="5" borderId="24" xfId="9" applyFont="1" applyFill="1" applyBorder="1" applyAlignment="1">
      <alignment horizontal="center" vertical="center" wrapText="1"/>
    </xf>
    <xf numFmtId="0" fontId="50" fillId="0" borderId="1" xfId="9" applyFont="1" applyBorder="1" applyAlignment="1">
      <alignment horizontal="center" vertical="center" wrapText="1"/>
    </xf>
    <xf numFmtId="0" fontId="46" fillId="0" borderId="1" xfId="9" applyFont="1" applyBorder="1" applyAlignment="1">
      <alignment horizontal="center" vertical="center" wrapText="1"/>
    </xf>
    <xf numFmtId="0" fontId="46" fillId="0" borderId="24" xfId="9" applyFont="1" applyBorder="1" applyAlignment="1">
      <alignment horizontal="center" vertical="center" wrapText="1"/>
    </xf>
    <xf numFmtId="0" fontId="18" fillId="0" borderId="0" xfId="9" applyFont="1" applyAlignment="1">
      <alignment horizontal="center"/>
    </xf>
    <xf numFmtId="0" fontId="16" fillId="2" borderId="10" xfId="9" applyFont="1" applyFill="1" applyBorder="1" applyAlignment="1">
      <alignment horizontal="center" vertical="center" wrapText="1"/>
    </xf>
    <xf numFmtId="0" fontId="23" fillId="2" borderId="10" xfId="9" applyFont="1" applyFill="1" applyBorder="1" applyAlignment="1">
      <alignment horizontal="center" vertical="center" wrapText="1"/>
    </xf>
    <xf numFmtId="0" fontId="23" fillId="2" borderId="6" xfId="9" applyFont="1" applyFill="1" applyBorder="1" applyAlignment="1">
      <alignment horizontal="center" vertical="center" wrapText="1"/>
    </xf>
    <xf numFmtId="0" fontId="17" fillId="2" borderId="18" xfId="8" applyFont="1" applyFill="1" applyBorder="1" applyAlignment="1">
      <alignment horizontal="center" vertical="center" wrapText="1"/>
    </xf>
    <xf numFmtId="0" fontId="17" fillId="2" borderId="10" xfId="8" applyFont="1" applyFill="1" applyBorder="1" applyAlignment="1">
      <alignment horizontal="center" vertical="center" wrapText="1"/>
    </xf>
    <xf numFmtId="0" fontId="17" fillId="2" borderId="20" xfId="8" applyFont="1" applyFill="1" applyBorder="1" applyAlignment="1">
      <alignment horizontal="center" vertical="center" wrapText="1"/>
    </xf>
    <xf numFmtId="0" fontId="9" fillId="0" borderId="6" xfId="8" applyBorder="1" applyAlignment="1">
      <alignment horizontal="center" vertical="center" wrapText="1"/>
    </xf>
    <xf numFmtId="0" fontId="9" fillId="0" borderId="0" xfId="8" applyFont="1" applyAlignment="1">
      <alignment horizontal="center" vertical="center" wrapText="1"/>
    </xf>
    <xf numFmtId="0" fontId="9" fillId="0" borderId="0" xfId="8" applyAlignment="1">
      <alignment horizontal="center" vertical="center" wrapText="1"/>
    </xf>
    <xf numFmtId="0" fontId="28" fillId="0" borderId="42" xfId="8" applyFont="1" applyBorder="1" applyAlignment="1">
      <alignment horizontal="right"/>
    </xf>
    <xf numFmtId="0" fontId="14" fillId="0" borderId="42" xfId="8" applyFont="1" applyBorder="1" applyAlignment="1">
      <alignment horizontal="right"/>
    </xf>
    <xf numFmtId="0" fontId="9" fillId="0" borderId="42" xfId="8" applyFont="1" applyBorder="1" applyAlignment="1">
      <alignment horizontal="right"/>
    </xf>
    <xf numFmtId="0" fontId="16" fillId="2" borderId="17" xfId="8" applyFont="1" applyFill="1" applyBorder="1" applyAlignment="1">
      <alignment horizontal="center" vertical="center" wrapText="1"/>
    </xf>
    <xf numFmtId="0" fontId="14" fillId="0" borderId="19" xfId="8" applyFont="1" applyBorder="1" applyAlignment="1">
      <alignment horizontal="center" vertical="center" wrapText="1"/>
    </xf>
    <xf numFmtId="0" fontId="16" fillId="2" borderId="18" xfId="8" applyFont="1" applyFill="1" applyBorder="1" applyAlignment="1">
      <alignment horizontal="center" vertical="top" wrapText="1"/>
    </xf>
    <xf numFmtId="0" fontId="16" fillId="2" borderId="10" xfId="8" applyFont="1" applyFill="1" applyBorder="1" applyAlignment="1">
      <alignment horizontal="center" vertical="top" wrapText="1"/>
    </xf>
    <xf numFmtId="0" fontId="16" fillId="2" borderId="18" xfId="8" applyFont="1" applyFill="1" applyBorder="1" applyAlignment="1">
      <alignment horizontal="center" vertical="center" wrapText="1"/>
    </xf>
    <xf numFmtId="0" fontId="14" fillId="0" borderId="10" xfId="8" applyFont="1" applyBorder="1" applyAlignment="1">
      <alignment horizontal="center" vertical="center" wrapText="1"/>
    </xf>
    <xf numFmtId="0" fontId="16" fillId="2" borderId="45" xfId="8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167" fontId="28" fillId="0" borderId="0" xfId="17" applyNumberFormat="1" applyFont="1" applyAlignment="1">
      <alignment horizontal="center" vertical="center" wrapText="1"/>
    </xf>
    <xf numFmtId="0" fontId="9" fillId="0" borderId="0" xfId="22" applyFont="1" applyAlignment="1">
      <alignment horizontal="center" vertical="center" wrapText="1"/>
    </xf>
    <xf numFmtId="167" fontId="16" fillId="0" borderId="17" xfId="17" applyNumberFormat="1" applyFont="1" applyBorder="1" applyAlignment="1">
      <alignment horizontal="center" vertical="center" wrapText="1"/>
    </xf>
    <xf numFmtId="167" fontId="16" fillId="0" borderId="18" xfId="17" applyNumberFormat="1" applyFont="1" applyBorder="1" applyAlignment="1">
      <alignment horizontal="center" vertical="center" wrapText="1"/>
    </xf>
    <xf numFmtId="167" fontId="16" fillId="0" borderId="20" xfId="17" applyNumberFormat="1" applyFont="1" applyBorder="1" applyAlignment="1">
      <alignment horizontal="center" vertical="center" wrapText="1"/>
    </xf>
    <xf numFmtId="167" fontId="16" fillId="0" borderId="17" xfId="18" applyNumberFormat="1" applyFont="1" applyBorder="1" applyAlignment="1">
      <alignment horizontal="center" vertical="center" wrapText="1"/>
    </xf>
    <xf numFmtId="167" fontId="16" fillId="0" borderId="18" xfId="18" applyNumberFormat="1" applyFont="1" applyBorder="1" applyAlignment="1">
      <alignment horizontal="center" vertical="center" wrapText="1"/>
    </xf>
    <xf numFmtId="167" fontId="16" fillId="0" borderId="20" xfId="18" applyNumberFormat="1" applyFont="1" applyBorder="1" applyAlignment="1">
      <alignment horizontal="center" vertical="center" wrapText="1"/>
    </xf>
    <xf numFmtId="0" fontId="37" fillId="0" borderId="0" xfId="2" applyFont="1" applyAlignment="1">
      <alignment horizontal="center" vertical="center" wrapText="1"/>
    </xf>
    <xf numFmtId="0" fontId="37" fillId="0" borderId="19" xfId="2" applyFont="1" applyBorder="1" applyAlignment="1">
      <alignment horizontal="left"/>
    </xf>
    <xf numFmtId="0" fontId="37" fillId="0" borderId="10" xfId="2" applyFont="1" applyBorder="1" applyAlignment="1">
      <alignment horizontal="left"/>
    </xf>
    <xf numFmtId="0" fontId="37" fillId="0" borderId="22" xfId="2" applyFont="1" applyBorder="1" applyAlignment="1">
      <alignment horizontal="left"/>
    </xf>
    <xf numFmtId="0" fontId="37" fillId="0" borderId="23" xfId="2" applyFont="1" applyBorder="1" applyAlignment="1">
      <alignment horizontal="left"/>
    </xf>
    <xf numFmtId="0" fontId="37" fillId="4" borderId="17" xfId="2" applyFont="1" applyFill="1" applyBorder="1" applyAlignment="1">
      <alignment horizontal="center"/>
    </xf>
    <xf numFmtId="0" fontId="37" fillId="4" borderId="18" xfId="2" applyFont="1" applyFill="1" applyBorder="1" applyAlignment="1">
      <alignment horizontal="center"/>
    </xf>
    <xf numFmtId="0" fontId="37" fillId="0" borderId="19" xfId="2" applyFont="1" applyBorder="1" applyAlignment="1">
      <alignment horizontal="left" vertical="center"/>
    </xf>
    <xf numFmtId="0" fontId="37" fillId="0" borderId="10" xfId="2" applyFont="1" applyBorder="1" applyAlignment="1">
      <alignment horizontal="left" vertical="center"/>
    </xf>
    <xf numFmtId="0" fontId="77" fillId="7" borderId="10" xfId="27" applyFont="1" applyFill="1" applyBorder="1" applyAlignment="1">
      <alignment horizontal="center" vertical="center"/>
    </xf>
    <xf numFmtId="0" fontId="55" fillId="7" borderId="10" xfId="27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53" fillId="0" borderId="0" xfId="27" applyFont="1" applyAlignment="1">
      <alignment horizontal="center" wrapText="1"/>
    </xf>
    <xf numFmtId="0" fontId="0" fillId="0" borderId="0" xfId="0" applyAlignment="1">
      <alignment horizontal="center" wrapText="1"/>
    </xf>
    <xf numFmtId="3" fontId="16" fillId="0" borderId="58" xfId="23" applyNumberFormat="1" applyFont="1" applyBorder="1" applyAlignment="1">
      <alignment horizontal="right"/>
    </xf>
    <xf numFmtId="3" fontId="16" fillId="0" borderId="14" xfId="23" applyNumberFormat="1" applyFont="1" applyBorder="1" applyAlignment="1">
      <alignment horizontal="right"/>
    </xf>
    <xf numFmtId="167" fontId="38" fillId="0" borderId="0" xfId="19" applyNumberFormat="1" applyFont="1" applyAlignment="1">
      <alignment horizontal="center" vertical="center" wrapText="1"/>
    </xf>
    <xf numFmtId="0" fontId="18" fillId="0" borderId="0" xfId="23" applyFont="1" applyAlignment="1">
      <alignment horizontal="center"/>
    </xf>
    <xf numFmtId="0" fontId="44" fillId="0" borderId="0" xfId="21" applyFont="1" applyAlignment="1">
      <alignment horizontal="center" vertical="center" wrapText="1"/>
    </xf>
    <xf numFmtId="0" fontId="27" fillId="0" borderId="0" xfId="21" applyAlignment="1">
      <alignment horizontal="center" vertical="center" wrapText="1"/>
    </xf>
    <xf numFmtId="0" fontId="70" fillId="2" borderId="7" xfId="23" applyFont="1" applyFill="1" applyBorder="1" applyAlignment="1">
      <alignment horizontal="center" vertical="center"/>
    </xf>
    <xf numFmtId="0" fontId="70" fillId="2" borderId="8" xfId="23" applyFont="1" applyFill="1" applyBorder="1" applyAlignment="1">
      <alignment horizontal="center" vertical="center"/>
    </xf>
    <xf numFmtId="0" fontId="70" fillId="2" borderId="56" xfId="23" applyFont="1" applyFill="1" applyBorder="1" applyAlignment="1">
      <alignment horizontal="center" vertical="center"/>
    </xf>
    <xf numFmtId="0" fontId="70" fillId="2" borderId="10" xfId="23" applyFont="1" applyFill="1" applyBorder="1" applyAlignment="1">
      <alignment horizontal="center" vertical="center"/>
    </xf>
    <xf numFmtId="0" fontId="10" fillId="2" borderId="56" xfId="23" applyFont="1" applyFill="1" applyBorder="1" applyAlignment="1">
      <alignment horizontal="center" vertical="center"/>
    </xf>
    <xf numFmtId="0" fontId="10" fillId="2" borderId="57" xfId="23" applyFont="1" applyFill="1" applyBorder="1" applyAlignment="1">
      <alignment horizontal="center" vertical="center"/>
    </xf>
    <xf numFmtId="0" fontId="10" fillId="2" borderId="10" xfId="23" applyFont="1" applyFill="1" applyBorder="1" applyAlignment="1">
      <alignment horizontal="center" vertical="center"/>
    </xf>
    <xf numFmtId="0" fontId="10" fillId="2" borderId="12" xfId="23" applyFont="1" applyFill="1" applyBorder="1" applyAlignment="1">
      <alignment horizontal="center" vertical="center"/>
    </xf>
    <xf numFmtId="0" fontId="44" fillId="0" borderId="0" xfId="26" applyFont="1" applyBorder="1" applyAlignment="1" applyProtection="1">
      <alignment horizontal="center" vertical="center" wrapText="1"/>
    </xf>
    <xf numFmtId="167" fontId="35" fillId="0" borderId="17" xfId="20" applyNumberFormat="1" applyFont="1" applyBorder="1" applyAlignment="1">
      <alignment horizontal="center" vertical="center" wrapText="1"/>
    </xf>
    <xf numFmtId="0" fontId="61" fillId="0" borderId="19" xfId="0" applyFont="1" applyBorder="1" applyAlignment="1">
      <alignment horizontal="center" vertical="center"/>
    </xf>
    <xf numFmtId="0" fontId="18" fillId="0" borderId="0" xfId="0" applyFont="1" applyAlignment="1">
      <alignment horizontal="left"/>
    </xf>
    <xf numFmtId="167" fontId="44" fillId="0" borderId="0" xfId="20" applyNumberFormat="1" applyFont="1" applyAlignment="1">
      <alignment horizontal="left" vertical="center" wrapText="1"/>
    </xf>
    <xf numFmtId="167" fontId="27" fillId="0" borderId="0" xfId="20" applyNumberFormat="1" applyAlignment="1">
      <alignment horizontal="left" vertical="center" wrapText="1"/>
    </xf>
    <xf numFmtId="167" fontId="44" fillId="0" borderId="0" xfId="20" applyNumberFormat="1" applyFont="1" applyBorder="1" applyAlignment="1">
      <alignment horizontal="left" vertical="center" wrapText="1"/>
    </xf>
    <xf numFmtId="167" fontId="27" fillId="0" borderId="0" xfId="20" applyNumberFormat="1" applyBorder="1" applyAlignment="1">
      <alignment horizontal="left" vertical="center" wrapText="1"/>
    </xf>
    <xf numFmtId="0" fontId="18" fillId="0" borderId="0" xfId="8" applyFont="1" applyAlignment="1">
      <alignment horizontal="center" vertical="center" wrapText="1"/>
    </xf>
    <xf numFmtId="0" fontId="27" fillId="0" borderId="0" xfId="26" applyFont="1" applyBorder="1" applyAlignment="1" applyProtection="1">
      <alignment horizontal="center" vertical="center" wrapText="1"/>
    </xf>
    <xf numFmtId="0" fontId="27" fillId="0" borderId="0" xfId="21" applyFont="1" applyAlignment="1">
      <alignment horizontal="center" vertical="center" wrapText="1"/>
    </xf>
    <xf numFmtId="0" fontId="18" fillId="0" borderId="0" xfId="22" applyFont="1" applyAlignment="1">
      <alignment horizont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3" fillId="0" borderId="0" xfId="22" applyAlignment="1">
      <alignment horizontal="center" vertical="center" wrapText="1"/>
    </xf>
    <xf numFmtId="0" fontId="16" fillId="0" borderId="10" xfId="5" applyFont="1" applyFill="1" applyBorder="1" applyAlignment="1" applyProtection="1">
      <alignment horizontal="left" vertical="center"/>
    </xf>
    <xf numFmtId="0" fontId="37" fillId="0" borderId="10" xfId="5" applyFont="1" applyFill="1" applyBorder="1" applyAlignment="1" applyProtection="1">
      <alignment horizontal="left" vertical="center"/>
    </xf>
    <xf numFmtId="0" fontId="16" fillId="0" borderId="11" xfId="5" applyFont="1" applyFill="1" applyBorder="1" applyAlignment="1" applyProtection="1">
      <alignment horizontal="left" vertical="center"/>
    </xf>
    <xf numFmtId="0" fontId="28" fillId="0" borderId="9" xfId="3" applyFont="1" applyBorder="1" applyAlignment="1">
      <alignment horizontal="left" vertical="center"/>
    </xf>
    <xf numFmtId="0" fontId="11" fillId="0" borderId="10" xfId="5" applyFont="1" applyFill="1" applyBorder="1" applyAlignment="1">
      <alignment horizontal="left" vertical="center" wrapText="1"/>
    </xf>
    <xf numFmtId="0" fontId="51" fillId="0" borderId="10" xfId="5" applyFont="1" applyFill="1" applyBorder="1" applyAlignment="1">
      <alignment horizontal="left" vertical="center" wrapText="1"/>
    </xf>
    <xf numFmtId="0" fontId="51" fillId="3" borderId="10" xfId="5" applyFont="1" applyFill="1" applyBorder="1" applyAlignment="1">
      <alignment horizontal="left" vertical="center" wrapText="1"/>
    </xf>
    <xf numFmtId="0" fontId="51" fillId="0" borderId="11" xfId="5" applyFont="1" applyFill="1" applyBorder="1" applyAlignment="1">
      <alignment horizontal="left" vertical="center" wrapText="1"/>
    </xf>
    <xf numFmtId="0" fontId="0" fillId="0" borderId="59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14" fillId="0" borderId="0" xfId="5" applyFont="1" applyBorder="1" applyAlignment="1">
      <alignment horizontal="right"/>
    </xf>
    <xf numFmtId="0" fontId="9" fillId="0" borderId="0" xfId="5" applyFont="1" applyBorder="1" applyAlignment="1">
      <alignment horizontal="right"/>
    </xf>
    <xf numFmtId="0" fontId="11" fillId="2" borderId="10" xfId="5" applyFont="1" applyFill="1" applyBorder="1" applyAlignment="1">
      <alignment horizontal="center" vertical="center"/>
    </xf>
    <xf numFmtId="0" fontId="70" fillId="2" borderId="10" xfId="5" applyFont="1" applyFill="1" applyBorder="1" applyAlignment="1">
      <alignment horizontal="center" vertical="center"/>
    </xf>
    <xf numFmtId="0" fontId="10" fillId="2" borderId="10" xfId="5" applyFont="1" applyFill="1" applyBorder="1" applyAlignment="1">
      <alignment horizontal="center" vertical="center"/>
    </xf>
    <xf numFmtId="0" fontId="11" fillId="0" borderId="10" xfId="5" applyFont="1" applyFill="1" applyBorder="1" applyAlignment="1">
      <alignment vertical="center" wrapText="1"/>
    </xf>
    <xf numFmtId="0" fontId="11" fillId="0" borderId="10" xfId="5" applyFont="1" applyFill="1" applyBorder="1" applyAlignment="1">
      <alignment horizontal="left" vertical="center"/>
    </xf>
    <xf numFmtId="0" fontId="11" fillId="0" borderId="11" xfId="5" applyFont="1" applyFill="1" applyBorder="1" applyAlignment="1">
      <alignment horizontal="left" vertical="center" wrapText="1"/>
    </xf>
    <xf numFmtId="0" fontId="11" fillId="0" borderId="59" xfId="5" applyFont="1" applyFill="1" applyBorder="1" applyAlignment="1">
      <alignment horizontal="left" vertical="center" wrapText="1"/>
    </xf>
    <xf numFmtId="0" fontId="11" fillId="0" borderId="9" xfId="5" applyFont="1" applyFill="1" applyBorder="1" applyAlignment="1">
      <alignment horizontal="left" vertical="center" wrapText="1"/>
    </xf>
    <xf numFmtId="0" fontId="71" fillId="5" borderId="1" xfId="9" applyFont="1" applyFill="1" applyBorder="1" applyAlignment="1">
      <alignment horizontal="center" vertical="center" wrapText="1"/>
    </xf>
    <xf numFmtId="0" fontId="28" fillId="0" borderId="1" xfId="9" applyFont="1" applyBorder="1" applyAlignment="1">
      <alignment horizontal="center" vertical="center" wrapText="1"/>
    </xf>
    <xf numFmtId="0" fontId="28" fillId="0" borderId="24" xfId="9" applyFont="1" applyBorder="1" applyAlignment="1">
      <alignment horizontal="center" vertical="center" wrapText="1"/>
    </xf>
    <xf numFmtId="0" fontId="68" fillId="0" borderId="0" xfId="28" applyFont="1" applyAlignment="1">
      <alignment horizontal="center"/>
    </xf>
    <xf numFmtId="0" fontId="28" fillId="0" borderId="0" xfId="0" applyFont="1" applyAlignment="1">
      <alignment horizontal="center"/>
    </xf>
    <xf numFmtId="0" fontId="69" fillId="0" borderId="0" xfId="9" applyFont="1" applyAlignment="1">
      <alignment horizontal="center" vertical="center" wrapText="1"/>
    </xf>
    <xf numFmtId="0" fontId="70" fillId="0" borderId="0" xfId="9" applyFont="1" applyAlignment="1">
      <alignment horizontal="center" vertical="center" wrapText="1"/>
    </xf>
    <xf numFmtId="0" fontId="70" fillId="0" borderId="0" xfId="8" applyFont="1" applyFill="1" applyAlignment="1">
      <alignment horizontal="center" vertical="center" wrapText="1"/>
    </xf>
    <xf numFmtId="0" fontId="70" fillId="0" borderId="0" xfId="8" applyFont="1" applyAlignment="1">
      <alignment wrapText="1"/>
    </xf>
  </cellXfs>
  <cellStyles count="36">
    <cellStyle name="Normál" xfId="0" builtinId="0"/>
    <cellStyle name="Normál 10" xfId="1" xr:uid="{00000000-0005-0000-0000-000001000000}"/>
    <cellStyle name="Normál 10 2" xfId="29" xr:uid="{00000000-0005-0000-0000-000002000000}"/>
    <cellStyle name="Normál 11" xfId="27" xr:uid="{00000000-0005-0000-0000-000003000000}"/>
    <cellStyle name="Normál 11 2" xfId="34" xr:uid="{00000000-0005-0000-0000-000004000000}"/>
    <cellStyle name="Normál 15" xfId="2" xr:uid="{00000000-0005-0000-0000-000005000000}"/>
    <cellStyle name="Normál 16" xfId="3" xr:uid="{00000000-0005-0000-0000-000006000000}"/>
    <cellStyle name="Normál 2" xfId="4" xr:uid="{00000000-0005-0000-0000-000007000000}"/>
    <cellStyle name="Normál 2 2" xfId="5" xr:uid="{00000000-0005-0000-0000-000008000000}"/>
    <cellStyle name="Normál 2 2 2" xfId="6" xr:uid="{00000000-0005-0000-0000-000009000000}"/>
    <cellStyle name="Normál 2 3" xfId="7" xr:uid="{00000000-0005-0000-0000-00000A000000}"/>
    <cellStyle name="Normál 2_2013. mellékletek-1" xfId="8" xr:uid="{00000000-0005-0000-0000-00000B000000}"/>
    <cellStyle name="Normál 3" xfId="9" xr:uid="{00000000-0005-0000-0000-00000C000000}"/>
    <cellStyle name="Normál 4" xfId="10" xr:uid="{00000000-0005-0000-0000-00000D000000}"/>
    <cellStyle name="Normál 5" xfId="11" xr:uid="{00000000-0005-0000-0000-00000E000000}"/>
    <cellStyle name="Normál 5 2" xfId="28" xr:uid="{00000000-0005-0000-0000-00000F000000}"/>
    <cellStyle name="Normál 5 2 2" xfId="35" xr:uid="{00000000-0005-0000-0000-000010000000}"/>
    <cellStyle name="Normál 5 3" xfId="30" xr:uid="{00000000-0005-0000-0000-000011000000}"/>
    <cellStyle name="Normál 6" xfId="12" xr:uid="{00000000-0005-0000-0000-000012000000}"/>
    <cellStyle name="Normál 6 2" xfId="13" xr:uid="{00000000-0005-0000-0000-000013000000}"/>
    <cellStyle name="Normál 7" xfId="14" xr:uid="{00000000-0005-0000-0000-000014000000}"/>
    <cellStyle name="Normál 7 2" xfId="31" xr:uid="{00000000-0005-0000-0000-000015000000}"/>
    <cellStyle name="Normál 8" xfId="15" xr:uid="{00000000-0005-0000-0000-000016000000}"/>
    <cellStyle name="Normál 8 2" xfId="32" xr:uid="{00000000-0005-0000-0000-000017000000}"/>
    <cellStyle name="Normál 9" xfId="16" xr:uid="{00000000-0005-0000-0000-000018000000}"/>
    <cellStyle name="Normál 9 2" xfId="33" xr:uid="{00000000-0005-0000-0000-000019000000}"/>
    <cellStyle name="Normál_1.a melléklet 7-2005 (II.18) rendelet" xfId="17" xr:uid="{00000000-0005-0000-0000-00001A000000}"/>
    <cellStyle name="Normál_1.b melléklet 7-2005 (II.18) rendelet" xfId="18" xr:uid="{00000000-0005-0000-0000-00001B000000}"/>
    <cellStyle name="Normál_11. sz. melléklet Hitelek 7-2005 (II.18) rendelet" xfId="19" xr:uid="{00000000-0005-0000-0000-00001C000000}"/>
    <cellStyle name="Normál_12. sz. melléklet Többéves kihatás 7-2005 (II.18) rendelet" xfId="20" xr:uid="{00000000-0005-0000-0000-00001D000000}"/>
    <cellStyle name="Normál_13. sz. melléklet Adott támogatás 7-2005 (II.18.) rendelet" xfId="21" xr:uid="{00000000-0005-0000-0000-00001E000000}"/>
    <cellStyle name="Normál_2013. mellékletek-1" xfId="22" xr:uid="{00000000-0005-0000-0000-00001F000000}"/>
    <cellStyle name="Normál_2013. mellékletek-1 2" xfId="23" xr:uid="{00000000-0005-0000-0000-000020000000}"/>
    <cellStyle name="Normál_2014_ ktv  terv beruházás 2013 01 24 2" xfId="24" xr:uid="{00000000-0005-0000-0000-000021000000}"/>
    <cellStyle name="Normal_KARSZJ3" xfId="25" xr:uid="{00000000-0005-0000-0000-000022000000}"/>
    <cellStyle name="Normál_SEGEDLETEK" xfId="26" xr:uid="{00000000-0005-0000-0000-00002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0"/>
  </sheetPr>
  <dimension ref="A1:F40"/>
  <sheetViews>
    <sheetView zoomScaleNormal="100" zoomScaleSheetLayoutView="75" workbookViewId="0">
      <selection activeCell="G28" sqref="G28"/>
    </sheetView>
  </sheetViews>
  <sheetFormatPr defaultRowHeight="12.75" x14ac:dyDescent="0.2"/>
  <cols>
    <col min="1" max="1" width="6.28515625" style="34" customWidth="1"/>
    <col min="2" max="2" width="53.42578125" style="34" customWidth="1"/>
    <col min="3" max="3" width="17.85546875" style="34" customWidth="1"/>
    <col min="4" max="4" width="18.85546875" style="34" customWidth="1"/>
    <col min="5" max="5" width="11" style="34" customWidth="1"/>
    <col min="6" max="8" width="9.140625" style="34"/>
    <col min="9" max="9" width="7.42578125" style="34" customWidth="1"/>
    <col min="10" max="12" width="9.140625" style="34"/>
    <col min="13" max="13" width="7.7109375" style="34" customWidth="1"/>
    <col min="14" max="14" width="8" style="34" customWidth="1"/>
    <col min="15" max="15" width="7.85546875" style="34" customWidth="1"/>
    <col min="16" max="16" width="8.140625" style="34" customWidth="1"/>
    <col min="17" max="17" width="7.7109375" style="34" customWidth="1"/>
    <col min="18" max="16384" width="9.140625" style="34"/>
  </cols>
  <sheetData>
    <row r="1" spans="1:4" x14ac:dyDescent="0.2">
      <c r="A1" s="33"/>
      <c r="B1" s="697" t="s">
        <v>459</v>
      </c>
      <c r="C1" s="697"/>
      <c r="D1" s="697"/>
    </row>
    <row r="2" spans="1:4" ht="25.5" customHeight="1" x14ac:dyDescent="0.2">
      <c r="A2" s="33"/>
      <c r="B2" s="698" t="s">
        <v>517</v>
      </c>
      <c r="C2" s="698"/>
      <c r="D2" s="698"/>
    </row>
    <row r="3" spans="1:4" ht="25.5" customHeight="1" thickBot="1" x14ac:dyDescent="0.25">
      <c r="A3" s="33"/>
      <c r="B3" s="629"/>
      <c r="C3" s="629"/>
      <c r="D3" s="647" t="s">
        <v>151</v>
      </c>
    </row>
    <row r="4" spans="1:4" ht="31.5" customHeight="1" x14ac:dyDescent="0.2">
      <c r="A4" s="380" t="s">
        <v>6</v>
      </c>
      <c r="B4" s="381" t="s">
        <v>152</v>
      </c>
      <c r="C4" s="572" t="s">
        <v>522</v>
      </c>
      <c r="D4" s="572" t="s">
        <v>457</v>
      </c>
    </row>
    <row r="5" spans="1:4" ht="17.25" customHeight="1" x14ac:dyDescent="0.2">
      <c r="A5" s="220"/>
      <c r="B5" s="365" t="s">
        <v>24</v>
      </c>
      <c r="C5" s="568"/>
      <c r="D5" s="366"/>
    </row>
    <row r="6" spans="1:4" ht="17.25" customHeight="1" x14ac:dyDescent="0.2">
      <c r="A6" s="214" t="s">
        <v>111</v>
      </c>
      <c r="B6" s="215" t="s">
        <v>8</v>
      </c>
      <c r="C6" s="216">
        <f>SUM(C7:C15)</f>
        <v>5628076</v>
      </c>
      <c r="D6" s="216">
        <f>SUM(D7:D15)</f>
        <v>5699467</v>
      </c>
    </row>
    <row r="7" spans="1:4" ht="16.5" customHeight="1" x14ac:dyDescent="0.25">
      <c r="A7" s="214"/>
      <c r="B7" s="217" t="s">
        <v>25</v>
      </c>
      <c r="C7" s="367">
        <f>'5.1 Önkormányzat bevétele (2)'!C13</f>
        <v>935417</v>
      </c>
      <c r="D7" s="367">
        <f>'5.1 Önkormányzat bevétele (2)'!D13</f>
        <v>949267</v>
      </c>
    </row>
    <row r="8" spans="1:4" ht="15.75" customHeight="1" x14ac:dyDescent="0.2">
      <c r="A8" s="700"/>
      <c r="B8" s="217" t="s">
        <v>27</v>
      </c>
      <c r="C8" s="219">
        <f>'5.1 Önkormányzat bevétele (2)'!C15</f>
        <v>49096</v>
      </c>
      <c r="D8" s="219">
        <f>'5.1 Önkormányzat bevétele (2)'!D15</f>
        <v>49096</v>
      </c>
    </row>
    <row r="9" spans="1:4" ht="16.5" customHeight="1" x14ac:dyDescent="0.2">
      <c r="A9" s="701"/>
      <c r="B9" s="217" t="s">
        <v>439</v>
      </c>
      <c r="C9" s="219">
        <f>'5.1 Önkormányzat bevétele (2)'!C18</f>
        <v>2195777</v>
      </c>
      <c r="D9" s="219">
        <f>'5.1 Önkormányzat bevétele (2)'!D18</f>
        <v>2195938</v>
      </c>
    </row>
    <row r="10" spans="1:4" ht="15.75" customHeight="1" x14ac:dyDescent="0.2">
      <c r="A10" s="701"/>
      <c r="B10" s="217" t="s">
        <v>28</v>
      </c>
      <c r="C10" s="219">
        <f>'5.1 Önkormányzat bevétele (2)'!C26</f>
        <v>757650</v>
      </c>
      <c r="D10" s="219">
        <f>'5.1 Önkormányzat bevétele (2)'!D26</f>
        <v>760030</v>
      </c>
    </row>
    <row r="11" spans="1:4" ht="15.75" customHeight="1" x14ac:dyDescent="0.2">
      <c r="A11" s="701"/>
      <c r="B11" s="217" t="s">
        <v>29</v>
      </c>
      <c r="C11" s="219">
        <f>'5.1 Önkormányzat bevétele (2)'!C37</f>
        <v>139759</v>
      </c>
      <c r="D11" s="219">
        <f>'5.1 Önkormányzat bevétele (2)'!D37</f>
        <v>144759</v>
      </c>
    </row>
    <row r="12" spans="1:4" ht="16.5" customHeight="1" x14ac:dyDescent="0.2">
      <c r="A12" s="701"/>
      <c r="B12" s="217" t="s">
        <v>30</v>
      </c>
      <c r="C12" s="219">
        <f>'5.1 Önkormányzat bevétele (2)'!C39</f>
        <v>253235</v>
      </c>
      <c r="D12" s="219">
        <f>'5.1 Önkormányzat bevétele (2)'!D39</f>
        <v>303235</v>
      </c>
    </row>
    <row r="13" spans="1:4" ht="15" customHeight="1" x14ac:dyDescent="0.2">
      <c r="A13" s="701"/>
      <c r="B13" s="217" t="s">
        <v>31</v>
      </c>
      <c r="C13" s="219">
        <f>'5.1 Önkormányzat bevétele (2)'!C42</f>
        <v>1500</v>
      </c>
      <c r="D13" s="219">
        <f>'5.1 Önkormányzat bevétele (2)'!D42</f>
        <v>1500</v>
      </c>
    </row>
    <row r="14" spans="1:4" ht="15.75" customHeight="1" x14ac:dyDescent="0.2">
      <c r="A14" s="701"/>
      <c r="B14" s="217" t="s">
        <v>32</v>
      </c>
      <c r="C14" s="219">
        <f>'5.1 Önkormányzat bevétele (2)'!C45</f>
        <v>7000</v>
      </c>
      <c r="D14" s="219">
        <f>'5.1 Önkormányzat bevétele (2)'!D45</f>
        <v>7000</v>
      </c>
    </row>
    <row r="15" spans="1:4" ht="15" customHeight="1" x14ac:dyDescent="0.2">
      <c r="A15" s="701"/>
      <c r="B15" s="295" t="s">
        <v>287</v>
      </c>
      <c r="C15" s="219">
        <f>'5.1 Önkormányzat bevétele (2)'!C50</f>
        <v>1288642</v>
      </c>
      <c r="D15" s="219">
        <f>'5.1 Önkormányzat bevétele (2)'!D50</f>
        <v>1288642</v>
      </c>
    </row>
    <row r="16" spans="1:4" ht="18.75" customHeight="1" x14ac:dyDescent="0.25">
      <c r="A16" s="214" t="s">
        <v>112</v>
      </c>
      <c r="B16" s="215" t="s">
        <v>195</v>
      </c>
      <c r="C16" s="222">
        <f>C17+C18+C20+C21+C19</f>
        <v>53731</v>
      </c>
      <c r="D16" s="222">
        <f>D17+D18+D20+D21+D19</f>
        <v>53731</v>
      </c>
    </row>
    <row r="17" spans="1:6" ht="16.5" customHeight="1" x14ac:dyDescent="0.25">
      <c r="A17" s="700"/>
      <c r="B17" s="217" t="s">
        <v>33</v>
      </c>
      <c r="C17" s="218">
        <f>'1.tájékoztató kimutatás (3)'!C5</f>
        <v>3400</v>
      </c>
      <c r="D17" s="218">
        <f>'1.tájékoztató kimutatás (3)'!D5</f>
        <v>3400</v>
      </c>
    </row>
    <row r="18" spans="1:6" ht="15" customHeight="1" x14ac:dyDescent="0.25">
      <c r="A18" s="702"/>
      <c r="B18" s="217" t="s">
        <v>28</v>
      </c>
      <c r="C18" s="218">
        <f>'1.tájékoztató kimutatás (3)'!C6</f>
        <v>400</v>
      </c>
      <c r="D18" s="218">
        <f>'1.tájékoztató kimutatás (3)'!D6</f>
        <v>400</v>
      </c>
    </row>
    <row r="19" spans="1:6" ht="15" customHeight="1" x14ac:dyDescent="0.25">
      <c r="A19" s="702"/>
      <c r="B19" s="217" t="s">
        <v>27</v>
      </c>
      <c r="C19" s="218">
        <v>6000</v>
      </c>
      <c r="D19" s="218">
        <v>6000</v>
      </c>
    </row>
    <row r="20" spans="1:6" ht="16.5" customHeight="1" x14ac:dyDescent="0.25">
      <c r="A20" s="703"/>
      <c r="B20" s="295" t="s">
        <v>287</v>
      </c>
      <c r="C20" s="218">
        <v>5407</v>
      </c>
      <c r="D20" s="218">
        <v>5407</v>
      </c>
    </row>
    <row r="21" spans="1:6" ht="19.5" customHeight="1" x14ac:dyDescent="0.25">
      <c r="A21" s="368"/>
      <c r="B21" s="217" t="s">
        <v>439</v>
      </c>
      <c r="C21" s="218">
        <v>38524</v>
      </c>
      <c r="D21" s="218">
        <v>38524</v>
      </c>
    </row>
    <row r="22" spans="1:6" ht="15.75" customHeight="1" x14ac:dyDescent="0.25">
      <c r="A22" s="214" t="s">
        <v>113</v>
      </c>
      <c r="B22" s="215" t="s">
        <v>15</v>
      </c>
      <c r="C22" s="223">
        <f>C23+C24</f>
        <v>171227</v>
      </c>
      <c r="D22" s="223">
        <f>D23+D24</f>
        <v>171227</v>
      </c>
    </row>
    <row r="23" spans="1:6" ht="15" customHeight="1" x14ac:dyDescent="0.25">
      <c r="A23" s="699" t="s">
        <v>16</v>
      </c>
      <c r="B23" s="217" t="s">
        <v>33</v>
      </c>
      <c r="C23" s="259">
        <v>162387</v>
      </c>
      <c r="D23" s="218">
        <f>'3.Intézményi bevételek (2)'!B11</f>
        <v>162387</v>
      </c>
      <c r="E23" s="35"/>
    </row>
    <row r="24" spans="1:6" ht="16.5" customHeight="1" x14ac:dyDescent="0.25">
      <c r="A24" s="699"/>
      <c r="B24" s="295" t="s">
        <v>287</v>
      </c>
      <c r="C24" s="569">
        <v>8840</v>
      </c>
      <c r="D24" s="218">
        <v>8840</v>
      </c>
    </row>
    <row r="25" spans="1:6" ht="17.25" customHeight="1" x14ac:dyDescent="0.25">
      <c r="A25" s="224"/>
      <c r="B25" s="369" t="s">
        <v>34</v>
      </c>
      <c r="C25" s="370">
        <f>C22+C16+C6</f>
        <v>5853034</v>
      </c>
      <c r="D25" s="370">
        <f>D22+D16+D6</f>
        <v>5924425</v>
      </c>
      <c r="E25" s="36"/>
    </row>
    <row r="26" spans="1:6" ht="15.75" customHeight="1" x14ac:dyDescent="0.2">
      <c r="A26" s="694"/>
      <c r="B26" s="217" t="s">
        <v>25</v>
      </c>
      <c r="C26" s="219">
        <f>C7</f>
        <v>935417</v>
      </c>
      <c r="D26" s="219">
        <f>D7</f>
        <v>949267</v>
      </c>
    </row>
    <row r="27" spans="1:6" ht="15" customHeight="1" x14ac:dyDescent="0.2">
      <c r="A27" s="695"/>
      <c r="B27" s="217" t="s">
        <v>27</v>
      </c>
      <c r="C27" s="219">
        <f>C8+C19</f>
        <v>55096</v>
      </c>
      <c r="D27" s="219">
        <f>D8+D19</f>
        <v>55096</v>
      </c>
      <c r="F27" s="36"/>
    </row>
    <row r="28" spans="1:6" ht="17.25" customHeight="1" x14ac:dyDescent="0.2">
      <c r="A28" s="695"/>
      <c r="B28" s="217" t="s">
        <v>26</v>
      </c>
      <c r="C28" s="219">
        <f>C9+C21</f>
        <v>2234301</v>
      </c>
      <c r="D28" s="219">
        <f>D9+D21</f>
        <v>2234462</v>
      </c>
      <c r="F28" s="36"/>
    </row>
    <row r="29" spans="1:6" ht="15.75" customHeight="1" x14ac:dyDescent="0.2">
      <c r="A29" s="695"/>
      <c r="B29" s="217" t="s">
        <v>28</v>
      </c>
      <c r="C29" s="219">
        <f>C10+C18</f>
        <v>758050</v>
      </c>
      <c r="D29" s="219">
        <f>D10+D18</f>
        <v>760430</v>
      </c>
      <c r="F29" s="36"/>
    </row>
    <row r="30" spans="1:6" ht="17.25" customHeight="1" x14ac:dyDescent="0.2">
      <c r="A30" s="695"/>
      <c r="B30" s="217" t="s">
        <v>29</v>
      </c>
      <c r="C30" s="219">
        <f>C11+C17+C23</f>
        <v>305546</v>
      </c>
      <c r="D30" s="219">
        <f>D11+D17+D23</f>
        <v>310546</v>
      </c>
      <c r="F30" s="36"/>
    </row>
    <row r="31" spans="1:6" ht="16.5" customHeight="1" x14ac:dyDescent="0.2">
      <c r="A31" s="695"/>
      <c r="B31" s="217" t="s">
        <v>30</v>
      </c>
      <c r="C31" s="219">
        <f t="shared" ref="C31:D33" si="0">C12</f>
        <v>253235</v>
      </c>
      <c r="D31" s="219">
        <f t="shared" si="0"/>
        <v>303235</v>
      </c>
      <c r="F31" s="36"/>
    </row>
    <row r="32" spans="1:6" ht="15" customHeight="1" x14ac:dyDescent="0.2">
      <c r="A32" s="695"/>
      <c r="B32" s="217" t="s">
        <v>31</v>
      </c>
      <c r="C32" s="219">
        <f t="shared" si="0"/>
        <v>1500</v>
      </c>
      <c r="D32" s="219">
        <f t="shared" si="0"/>
        <v>1500</v>
      </c>
      <c r="F32" s="36"/>
    </row>
    <row r="33" spans="1:6" ht="15" customHeight="1" x14ac:dyDescent="0.2">
      <c r="A33" s="695"/>
      <c r="B33" s="217" t="s">
        <v>32</v>
      </c>
      <c r="C33" s="219">
        <f t="shared" si="0"/>
        <v>7000</v>
      </c>
      <c r="D33" s="219">
        <f t="shared" si="0"/>
        <v>7000</v>
      </c>
      <c r="F33" s="36"/>
    </row>
    <row r="34" spans="1:6" ht="18.75" customHeight="1" thickBot="1" x14ac:dyDescent="0.25">
      <c r="A34" s="696"/>
      <c r="B34" s="371" t="s">
        <v>287</v>
      </c>
      <c r="C34" s="372">
        <f>C15+C24+C20</f>
        <v>1302889</v>
      </c>
      <c r="D34" s="372">
        <f>D15+D24+D20</f>
        <v>1302889</v>
      </c>
      <c r="E34" s="69"/>
      <c r="F34" s="36"/>
    </row>
    <row r="35" spans="1:6" ht="15.75" x14ac:dyDescent="0.25">
      <c r="A35" s="240"/>
      <c r="B35" s="240"/>
      <c r="C35" s="240"/>
      <c r="D35" s="373"/>
    </row>
    <row r="36" spans="1:6" ht="15" x14ac:dyDescent="0.2">
      <c r="A36" s="240"/>
      <c r="B36" s="240"/>
      <c r="C36" s="580"/>
      <c r="D36" s="580"/>
    </row>
    <row r="37" spans="1:6" ht="15.75" x14ac:dyDescent="0.25">
      <c r="A37" s="240"/>
      <c r="B37" s="240"/>
      <c r="C37" s="240"/>
      <c r="D37" s="374"/>
    </row>
    <row r="38" spans="1:6" x14ac:dyDescent="0.2">
      <c r="D38" s="37"/>
    </row>
    <row r="39" spans="1:6" x14ac:dyDescent="0.2">
      <c r="D39" s="36"/>
    </row>
    <row r="40" spans="1:6" x14ac:dyDescent="0.2">
      <c r="D40" s="36"/>
    </row>
  </sheetData>
  <mergeCells count="6">
    <mergeCell ref="A26:A34"/>
    <mergeCell ref="B1:D1"/>
    <mergeCell ref="B2:D2"/>
    <mergeCell ref="A23:A24"/>
    <mergeCell ref="A8:A15"/>
    <mergeCell ref="A17:A20"/>
  </mergeCells>
  <phoneticPr fontId="13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8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50"/>
  </sheetPr>
  <dimension ref="A1:K62"/>
  <sheetViews>
    <sheetView topLeftCell="A8" zoomScaleNormal="100" zoomScaleSheetLayoutView="75" workbookViewId="0">
      <selection activeCell="C22" sqref="C22"/>
    </sheetView>
  </sheetViews>
  <sheetFormatPr defaultColWidth="8" defaultRowHeight="12.75" x14ac:dyDescent="0.2"/>
  <cols>
    <col min="1" max="1" width="34.5703125" style="47" customWidth="1"/>
    <col min="2" max="2" width="22" style="42" customWidth="1"/>
    <col min="3" max="3" width="21.7109375" style="42" customWidth="1"/>
    <col min="4" max="4" width="23.7109375" style="42" customWidth="1"/>
    <col min="5" max="5" width="21.7109375" style="42" customWidth="1"/>
    <col min="6" max="6" width="20.28515625" style="42" customWidth="1"/>
    <col min="7" max="7" width="10.28515625" style="42" customWidth="1"/>
    <col min="8" max="8" width="24.42578125" style="42" customWidth="1"/>
    <col min="9" max="9" width="7.42578125" style="42" customWidth="1"/>
    <col min="10" max="11" width="11" style="42" customWidth="1"/>
    <col min="12" max="12" width="8" style="42"/>
    <col min="13" max="13" width="7.7109375" style="42" customWidth="1"/>
    <col min="14" max="14" width="8" style="42"/>
    <col min="15" max="15" width="7.85546875" style="42" customWidth="1"/>
    <col min="16" max="16" width="8.140625" style="42" customWidth="1"/>
    <col min="17" max="17" width="7.7109375" style="42" customWidth="1"/>
    <col min="18" max="16384" width="8" style="42"/>
  </cols>
  <sheetData>
    <row r="1" spans="1:11" ht="15.75" x14ac:dyDescent="0.2">
      <c r="A1" s="755" t="s">
        <v>464</v>
      </c>
      <c r="B1" s="756"/>
      <c r="C1" s="756"/>
      <c r="D1" s="756"/>
      <c r="E1" s="756"/>
      <c r="F1" s="756"/>
      <c r="G1" s="40"/>
      <c r="H1" s="41"/>
      <c r="K1" s="43"/>
    </row>
    <row r="2" spans="1:11" ht="33" customHeight="1" x14ac:dyDescent="0.2">
      <c r="A2" s="755" t="s">
        <v>445</v>
      </c>
      <c r="B2" s="756"/>
      <c r="C2" s="756"/>
      <c r="D2" s="756"/>
      <c r="E2" s="756"/>
      <c r="F2" s="756"/>
      <c r="G2" s="40"/>
      <c r="H2" s="41"/>
      <c r="K2" s="43"/>
    </row>
    <row r="3" spans="1:11" ht="33" customHeight="1" thickBot="1" x14ac:dyDescent="0.25">
      <c r="A3" s="174"/>
      <c r="B3" s="379"/>
      <c r="C3" s="379"/>
      <c r="D3" s="379"/>
      <c r="E3" s="379"/>
      <c r="F3" s="38" t="s">
        <v>151</v>
      </c>
      <c r="G3" s="40"/>
      <c r="H3" s="41"/>
      <c r="K3" s="43"/>
    </row>
    <row r="4" spans="1:11" ht="28.5" customHeight="1" x14ac:dyDescent="0.2">
      <c r="A4" s="757" t="s">
        <v>24</v>
      </c>
      <c r="B4" s="758"/>
      <c r="C4" s="671"/>
      <c r="D4" s="758" t="s">
        <v>7</v>
      </c>
      <c r="E4" s="758"/>
      <c r="F4" s="759"/>
      <c r="G4" s="40"/>
      <c r="H4" s="41"/>
      <c r="K4" s="43"/>
    </row>
    <row r="5" spans="1:11" ht="36" customHeight="1" x14ac:dyDescent="0.2">
      <c r="A5" s="672" t="s">
        <v>114</v>
      </c>
      <c r="B5" s="673" t="s">
        <v>370</v>
      </c>
      <c r="C5" s="673" t="s">
        <v>447</v>
      </c>
      <c r="D5" s="674" t="s">
        <v>114</v>
      </c>
      <c r="E5" s="673" t="s">
        <v>370</v>
      </c>
      <c r="F5" s="675" t="s">
        <v>447</v>
      </c>
      <c r="G5" s="44"/>
    </row>
    <row r="6" spans="1:11" s="44" customFormat="1" ht="32.25" customHeight="1" x14ac:dyDescent="0.2">
      <c r="A6" s="293" t="s">
        <v>94</v>
      </c>
      <c r="B6" s="676">
        <f>'1. ÖSSZES bevétel (2)'!C7</f>
        <v>935417</v>
      </c>
      <c r="C6" s="676">
        <f>'1. ÖSSZES bevétel (2)'!D7</f>
        <v>949267</v>
      </c>
      <c r="D6" s="217" t="s">
        <v>201</v>
      </c>
      <c r="E6" s="312">
        <v>542771</v>
      </c>
      <c r="F6" s="677">
        <v>542771</v>
      </c>
      <c r="G6" s="41"/>
    </row>
    <row r="7" spans="1:11" ht="33.75" customHeight="1" x14ac:dyDescent="0.2">
      <c r="A7" s="293" t="s">
        <v>183</v>
      </c>
      <c r="B7" s="312">
        <f>'1. ÖSSZES bevétel (2)'!C27</f>
        <v>55096</v>
      </c>
      <c r="C7" s="312">
        <f>'1. ÖSSZES bevétel (2)'!D27</f>
        <v>55096</v>
      </c>
      <c r="D7" s="217" t="s">
        <v>43</v>
      </c>
      <c r="E7" s="313">
        <v>109105</v>
      </c>
      <c r="F7" s="427">
        <v>109105</v>
      </c>
      <c r="G7" s="41"/>
    </row>
    <row r="8" spans="1:11" ht="24.95" customHeight="1" x14ac:dyDescent="0.2">
      <c r="A8" s="293" t="s">
        <v>95</v>
      </c>
      <c r="B8" s="312">
        <f>'1. ÖSSZES bevétel (2)'!C29</f>
        <v>758050</v>
      </c>
      <c r="C8" s="312">
        <f>'1. ÖSSZES bevétel (2)'!D29</f>
        <v>760430</v>
      </c>
      <c r="D8" s="217" t="s">
        <v>203</v>
      </c>
      <c r="E8" s="313">
        <v>692759</v>
      </c>
      <c r="F8" s="427">
        <v>706279</v>
      </c>
      <c r="G8" s="41"/>
    </row>
    <row r="9" spans="1:11" ht="36.75" customHeight="1" x14ac:dyDescent="0.2">
      <c r="A9" s="293" t="s">
        <v>187</v>
      </c>
      <c r="B9" s="312">
        <f>'1. ÖSSZES bevétel (2)'!C30</f>
        <v>305546</v>
      </c>
      <c r="C9" s="312">
        <f>'1. ÖSSZES bevétel (2)'!D30</f>
        <v>310546</v>
      </c>
      <c r="D9" s="217" t="s">
        <v>100</v>
      </c>
      <c r="E9" s="313">
        <v>30000</v>
      </c>
      <c r="F9" s="427">
        <v>44988</v>
      </c>
      <c r="G9" s="41"/>
    </row>
    <row r="10" spans="1:11" ht="40.5" customHeight="1" x14ac:dyDescent="0.2">
      <c r="A10" s="293" t="s">
        <v>96</v>
      </c>
      <c r="B10" s="312">
        <f>'1. ÖSSZES bevétel (2)'!C32</f>
        <v>1500</v>
      </c>
      <c r="C10" s="312">
        <f>'1. ÖSSZES bevétel (2)'!D32</f>
        <v>1500</v>
      </c>
      <c r="D10" s="217" t="s">
        <v>101</v>
      </c>
      <c r="E10" s="313">
        <v>791166</v>
      </c>
      <c r="F10" s="427">
        <v>784049</v>
      </c>
      <c r="G10" s="45"/>
    </row>
    <row r="11" spans="1:11" ht="31.5" customHeight="1" x14ac:dyDescent="0.2">
      <c r="A11" s="294" t="s">
        <v>93</v>
      </c>
      <c r="B11" s="313">
        <f>'3.Intézményi bevételek (2)'!I24+'5.1 Önkormányzat bevétele (2)'!C47-'9.2.mell felhalm mérleg'!B9</f>
        <v>117037</v>
      </c>
      <c r="C11" s="313">
        <f>'3.Intézményi bevételek (2)'!J24+'5.1 Önkormányzat bevétele (2)'!D47-'9.2.mell felhalm mérleg'!C9</f>
        <v>117037</v>
      </c>
      <c r="D11" s="314" t="s">
        <v>401</v>
      </c>
      <c r="E11" s="313">
        <v>27147</v>
      </c>
      <c r="F11" s="427">
        <v>27147</v>
      </c>
      <c r="G11" s="41"/>
    </row>
    <row r="12" spans="1:11" ht="29.25" customHeight="1" x14ac:dyDescent="0.2">
      <c r="A12" s="294" t="s">
        <v>436</v>
      </c>
      <c r="B12" s="313">
        <v>250000</v>
      </c>
      <c r="C12" s="313">
        <v>250000</v>
      </c>
      <c r="D12" s="314" t="s">
        <v>437</v>
      </c>
      <c r="E12" s="313">
        <v>250000</v>
      </c>
      <c r="F12" s="427">
        <v>250000</v>
      </c>
      <c r="G12" s="41"/>
    </row>
    <row r="13" spans="1:11" ht="50.25" customHeight="1" x14ac:dyDescent="0.2">
      <c r="A13" s="316"/>
      <c r="B13" s="682"/>
      <c r="C13" s="314"/>
      <c r="D13" s="314"/>
      <c r="E13" s="314"/>
      <c r="F13" s="427"/>
      <c r="G13" s="41"/>
    </row>
    <row r="14" spans="1:11" ht="24.95" customHeight="1" x14ac:dyDescent="0.2">
      <c r="A14" s="426"/>
      <c r="B14" s="317"/>
      <c r="C14" s="317"/>
      <c r="D14" s="314"/>
      <c r="E14" s="314"/>
      <c r="F14" s="427"/>
      <c r="G14" s="41"/>
    </row>
    <row r="15" spans="1:11" ht="24.95" customHeight="1" x14ac:dyDescent="0.2">
      <c r="A15" s="316"/>
      <c r="B15" s="317"/>
      <c r="C15" s="317"/>
      <c r="D15" s="314"/>
      <c r="E15" s="314"/>
      <c r="F15" s="427"/>
      <c r="G15" s="41"/>
    </row>
    <row r="16" spans="1:11" ht="24.95" customHeight="1" x14ac:dyDescent="0.2">
      <c r="A16" s="316"/>
      <c r="B16" s="317"/>
      <c r="C16" s="317"/>
      <c r="D16" s="318"/>
      <c r="E16" s="318"/>
      <c r="F16" s="427"/>
      <c r="G16" s="41"/>
    </row>
    <row r="17" spans="1:8" ht="24.95" customHeight="1" x14ac:dyDescent="0.2">
      <c r="A17" s="316"/>
      <c r="B17" s="317"/>
      <c r="C17" s="317"/>
      <c r="D17" s="318"/>
      <c r="E17" s="318"/>
      <c r="F17" s="428"/>
      <c r="G17" s="41"/>
    </row>
    <row r="18" spans="1:8" ht="18" customHeight="1" x14ac:dyDescent="0.2">
      <c r="A18" s="316"/>
      <c r="B18" s="317"/>
      <c r="C18" s="317"/>
      <c r="D18" s="318"/>
      <c r="E18" s="318"/>
      <c r="F18" s="428"/>
      <c r="G18" s="41"/>
    </row>
    <row r="19" spans="1:8" ht="18" customHeight="1" x14ac:dyDescent="0.2">
      <c r="A19" s="316"/>
      <c r="B19" s="317"/>
      <c r="C19" s="317"/>
      <c r="D19" s="318"/>
      <c r="E19" s="318"/>
      <c r="F19" s="428"/>
      <c r="G19" s="41"/>
    </row>
    <row r="20" spans="1:8" ht="18" customHeight="1" x14ac:dyDescent="0.2">
      <c r="A20" s="678" t="s">
        <v>44</v>
      </c>
      <c r="B20" s="679">
        <f>SUM(B6:B19)</f>
        <v>2422646</v>
      </c>
      <c r="C20" s="679">
        <f>SUM(C6:C19)</f>
        <v>2443876</v>
      </c>
      <c r="D20" s="680" t="s">
        <v>44</v>
      </c>
      <c r="E20" s="680">
        <f>SUM(E6:E19)</f>
        <v>2442948</v>
      </c>
      <c r="F20" s="681">
        <f>SUM(F6:F19)</f>
        <v>2464339</v>
      </c>
      <c r="G20" s="41"/>
    </row>
    <row r="21" spans="1:8" ht="18" customHeight="1" thickBot="1" x14ac:dyDescent="0.25">
      <c r="A21" s="319" t="s">
        <v>45</v>
      </c>
      <c r="B21" s="320">
        <v>20302</v>
      </c>
      <c r="C21" s="320">
        <v>20463</v>
      </c>
      <c r="D21" s="321" t="s">
        <v>46</v>
      </c>
      <c r="E21" s="587"/>
      <c r="F21" s="429"/>
      <c r="G21" s="41"/>
    </row>
    <row r="22" spans="1:8" ht="18" customHeight="1" x14ac:dyDescent="0.2">
      <c r="A22" s="322"/>
      <c r="B22" s="315"/>
      <c r="C22" s="315"/>
      <c r="D22" s="315"/>
      <c r="E22" s="315"/>
      <c r="F22" s="41"/>
      <c r="G22" s="41"/>
      <c r="H22" s="41"/>
    </row>
    <row r="23" spans="1:8" ht="15.75" x14ac:dyDescent="0.2">
      <c r="A23" s="323"/>
      <c r="B23" s="324"/>
      <c r="C23" s="324"/>
      <c r="D23" s="324"/>
      <c r="E23" s="324"/>
      <c r="F23" s="324"/>
      <c r="G23" s="41"/>
      <c r="H23" s="41"/>
    </row>
    <row r="24" spans="1:8" ht="15.75" x14ac:dyDescent="0.2">
      <c r="A24" s="323"/>
      <c r="B24" s="324"/>
      <c r="C24" s="324"/>
      <c r="D24" s="324"/>
      <c r="E24" s="324"/>
      <c r="F24" s="324"/>
      <c r="G24" s="41"/>
      <c r="H24" s="41"/>
    </row>
    <row r="25" spans="1:8" ht="15.75" x14ac:dyDescent="0.2">
      <c r="A25" s="323"/>
      <c r="B25" s="324"/>
      <c r="C25" s="324"/>
      <c r="D25" s="324"/>
      <c r="E25" s="324"/>
      <c r="F25" s="86"/>
      <c r="G25" s="41"/>
      <c r="H25" s="41"/>
    </row>
    <row r="26" spans="1:8" ht="15.75" x14ac:dyDescent="0.2">
      <c r="A26" s="322"/>
      <c r="B26" s="315"/>
      <c r="C26" s="315"/>
      <c r="D26" s="315"/>
      <c r="E26" s="315"/>
      <c r="F26" s="41"/>
      <c r="G26" s="41"/>
      <c r="H26" s="41"/>
    </row>
    <row r="27" spans="1:8" ht="15.75" x14ac:dyDescent="0.2">
      <c r="A27" s="322"/>
      <c r="B27" s="315"/>
      <c r="C27" s="315"/>
      <c r="D27" s="315"/>
      <c r="E27" s="315"/>
      <c r="F27" s="41"/>
      <c r="G27" s="41"/>
      <c r="H27" s="41"/>
    </row>
    <row r="28" spans="1:8" ht="15.75" x14ac:dyDescent="0.2">
      <c r="A28" s="322"/>
      <c r="B28" s="315"/>
      <c r="C28" s="315"/>
      <c r="D28" s="315"/>
      <c r="E28" s="315"/>
      <c r="F28" s="41"/>
      <c r="G28" s="41"/>
      <c r="H28" s="41"/>
    </row>
    <row r="29" spans="1:8" x14ac:dyDescent="0.2">
      <c r="A29" s="46"/>
      <c r="B29" s="41"/>
      <c r="C29" s="41"/>
      <c r="D29" s="41"/>
      <c r="E29" s="41"/>
      <c r="F29" s="41"/>
      <c r="G29" s="41"/>
      <c r="H29" s="41"/>
    </row>
    <row r="30" spans="1:8" x14ac:dyDescent="0.2">
      <c r="A30" s="46"/>
      <c r="B30" s="41"/>
      <c r="C30" s="41"/>
      <c r="D30" s="41"/>
      <c r="E30" s="41"/>
      <c r="F30" s="41"/>
      <c r="G30" s="41"/>
      <c r="H30" s="41"/>
    </row>
    <row r="31" spans="1:8" x14ac:dyDescent="0.2">
      <c r="A31" s="46"/>
      <c r="B31" s="41"/>
      <c r="C31" s="41"/>
      <c r="D31" s="41"/>
      <c r="E31" s="41"/>
      <c r="F31" s="41"/>
      <c r="G31" s="41"/>
      <c r="H31" s="41"/>
    </row>
    <row r="32" spans="1:8" x14ac:dyDescent="0.2">
      <c r="A32" s="46"/>
      <c r="B32" s="41"/>
      <c r="C32" s="41"/>
      <c r="D32" s="41"/>
      <c r="E32" s="41"/>
      <c r="F32" s="41"/>
      <c r="G32" s="41"/>
      <c r="H32" s="41"/>
    </row>
    <row r="33" spans="1:8" x14ac:dyDescent="0.2">
      <c r="A33" s="46"/>
      <c r="B33" s="41"/>
      <c r="C33" s="41"/>
      <c r="D33" s="41"/>
      <c r="E33" s="41"/>
      <c r="F33" s="41"/>
      <c r="G33" s="41"/>
      <c r="H33" s="41"/>
    </row>
    <row r="34" spans="1:8" x14ac:dyDescent="0.2">
      <c r="A34" s="46"/>
      <c r="B34" s="41"/>
      <c r="C34" s="41"/>
      <c r="D34" s="41"/>
      <c r="E34" s="41"/>
      <c r="F34" s="41"/>
      <c r="G34" s="41"/>
      <c r="H34" s="41"/>
    </row>
    <row r="35" spans="1:8" x14ac:dyDescent="0.2">
      <c r="A35" s="46"/>
      <c r="B35" s="41"/>
      <c r="C35" s="41"/>
      <c r="D35" s="41"/>
      <c r="E35" s="41"/>
      <c r="F35" s="41"/>
      <c r="G35" s="41"/>
      <c r="H35" s="41"/>
    </row>
    <row r="36" spans="1:8" x14ac:dyDescent="0.2">
      <c r="A36" s="46"/>
      <c r="B36" s="41"/>
      <c r="C36" s="41"/>
      <c r="D36" s="41"/>
      <c r="E36" s="41"/>
      <c r="F36" s="41"/>
      <c r="G36" s="41"/>
      <c r="H36" s="41"/>
    </row>
    <row r="37" spans="1:8" x14ac:dyDescent="0.2">
      <c r="A37" s="46"/>
      <c r="B37" s="41"/>
      <c r="C37" s="41"/>
      <c r="D37" s="41"/>
      <c r="E37" s="41"/>
      <c r="F37" s="41"/>
      <c r="G37" s="41"/>
      <c r="H37" s="41"/>
    </row>
    <row r="38" spans="1:8" x14ac:dyDescent="0.2">
      <c r="A38" s="46"/>
      <c r="B38" s="41"/>
      <c r="C38" s="41"/>
      <c r="D38" s="41"/>
      <c r="E38" s="41"/>
      <c r="F38" s="41"/>
      <c r="G38" s="41"/>
      <c r="H38" s="41"/>
    </row>
    <row r="39" spans="1:8" x14ac:dyDescent="0.2">
      <c r="A39" s="46"/>
      <c r="B39" s="41"/>
      <c r="C39" s="41"/>
      <c r="D39" s="41"/>
      <c r="E39" s="41"/>
      <c r="F39" s="41"/>
      <c r="G39" s="41"/>
      <c r="H39" s="41"/>
    </row>
    <row r="40" spans="1:8" x14ac:dyDescent="0.2">
      <c r="A40" s="46"/>
      <c r="B40" s="41"/>
      <c r="C40" s="41"/>
      <c r="D40" s="41"/>
      <c r="E40" s="41"/>
      <c r="F40" s="41"/>
      <c r="G40" s="41"/>
      <c r="H40" s="41"/>
    </row>
    <row r="41" spans="1:8" x14ac:dyDescent="0.2">
      <c r="A41" s="46"/>
      <c r="B41" s="41"/>
      <c r="C41" s="41"/>
      <c r="D41" s="41"/>
      <c r="E41" s="41"/>
      <c r="F41" s="41"/>
      <c r="G41" s="41"/>
      <c r="H41" s="41"/>
    </row>
    <row r="42" spans="1:8" x14ac:dyDescent="0.2">
      <c r="A42" s="46"/>
      <c r="B42" s="41"/>
      <c r="C42" s="41"/>
      <c r="D42" s="41"/>
      <c r="E42" s="41"/>
      <c r="F42" s="41"/>
      <c r="G42" s="41"/>
      <c r="H42" s="41"/>
    </row>
    <row r="43" spans="1:8" x14ac:dyDescent="0.2">
      <c r="A43" s="46"/>
      <c r="B43" s="41"/>
      <c r="C43" s="41"/>
      <c r="D43" s="41"/>
      <c r="E43" s="41"/>
      <c r="F43" s="41"/>
      <c r="G43" s="41"/>
      <c r="H43" s="41"/>
    </row>
    <row r="44" spans="1:8" x14ac:dyDescent="0.2">
      <c r="A44" s="46"/>
      <c r="B44" s="41"/>
      <c r="C44" s="41"/>
      <c r="D44" s="41"/>
      <c r="E44" s="41"/>
      <c r="F44" s="41"/>
      <c r="G44" s="41"/>
      <c r="H44" s="41"/>
    </row>
    <row r="45" spans="1:8" x14ac:dyDescent="0.2">
      <c r="A45" s="46"/>
      <c r="B45" s="41"/>
      <c r="C45" s="41"/>
      <c r="D45" s="41"/>
      <c r="E45" s="41"/>
      <c r="F45" s="41"/>
      <c r="G45" s="41"/>
      <c r="H45" s="41"/>
    </row>
    <row r="46" spans="1:8" x14ac:dyDescent="0.2">
      <c r="A46" s="46"/>
      <c r="B46" s="41"/>
      <c r="C46" s="41"/>
      <c r="D46" s="41"/>
      <c r="E46" s="41"/>
      <c r="F46" s="41"/>
      <c r="G46" s="41"/>
      <c r="H46" s="41"/>
    </row>
    <row r="47" spans="1:8" x14ac:dyDescent="0.2">
      <c r="A47" s="46"/>
      <c r="B47" s="41"/>
      <c r="C47" s="41"/>
      <c r="D47" s="41"/>
      <c r="E47" s="41"/>
      <c r="F47" s="41"/>
      <c r="G47" s="41"/>
      <c r="H47" s="41"/>
    </row>
    <row r="48" spans="1:8" x14ac:dyDescent="0.2">
      <c r="A48" s="46"/>
      <c r="B48" s="41"/>
      <c r="C48" s="41"/>
      <c r="D48" s="41"/>
      <c r="E48" s="41"/>
      <c r="F48" s="41"/>
      <c r="G48" s="41"/>
      <c r="H48" s="41"/>
    </row>
    <row r="49" spans="1:8" x14ac:dyDescent="0.2">
      <c r="A49" s="46"/>
      <c r="B49" s="41"/>
      <c r="C49" s="41"/>
      <c r="D49" s="41"/>
      <c r="E49" s="41"/>
      <c r="F49" s="41"/>
      <c r="G49" s="41"/>
      <c r="H49" s="41"/>
    </row>
    <row r="50" spans="1:8" x14ac:dyDescent="0.2">
      <c r="A50" s="46"/>
      <c r="B50" s="41"/>
      <c r="C50" s="41"/>
      <c r="D50" s="41"/>
      <c r="E50" s="41"/>
      <c r="F50" s="41"/>
      <c r="G50" s="41"/>
      <c r="H50" s="41"/>
    </row>
    <row r="51" spans="1:8" x14ac:dyDescent="0.2">
      <c r="A51" s="46"/>
      <c r="B51" s="41"/>
      <c r="C51" s="41"/>
      <c r="D51" s="41"/>
      <c r="E51" s="41"/>
      <c r="F51" s="41"/>
      <c r="G51" s="41"/>
      <c r="H51" s="41"/>
    </row>
    <row r="52" spans="1:8" x14ac:dyDescent="0.2">
      <c r="A52" s="46"/>
      <c r="B52" s="41"/>
      <c r="C52" s="41"/>
      <c r="D52" s="41"/>
      <c r="E52" s="41"/>
      <c r="F52" s="41"/>
      <c r="G52" s="41"/>
      <c r="H52" s="41"/>
    </row>
    <row r="53" spans="1:8" x14ac:dyDescent="0.2">
      <c r="A53" s="46"/>
      <c r="B53" s="41"/>
      <c r="C53" s="41"/>
      <c r="D53" s="41"/>
      <c r="E53" s="41"/>
      <c r="F53" s="41"/>
      <c r="G53" s="41"/>
      <c r="H53" s="41"/>
    </row>
    <row r="54" spans="1:8" x14ac:dyDescent="0.2">
      <c r="A54" s="46"/>
      <c r="B54" s="41"/>
      <c r="C54" s="41"/>
      <c r="D54" s="41"/>
      <c r="E54" s="41"/>
      <c r="F54" s="41"/>
      <c r="G54" s="41"/>
      <c r="H54" s="41"/>
    </row>
    <row r="55" spans="1:8" x14ac:dyDescent="0.2">
      <c r="A55" s="46"/>
      <c r="B55" s="41"/>
      <c r="C55" s="41"/>
      <c r="D55" s="41"/>
      <c r="E55" s="41"/>
      <c r="F55" s="41"/>
      <c r="G55" s="41"/>
      <c r="H55" s="41"/>
    </row>
    <row r="56" spans="1:8" x14ac:dyDescent="0.2">
      <c r="A56" s="46"/>
      <c r="B56" s="41"/>
      <c r="C56" s="41"/>
      <c r="D56" s="41"/>
      <c r="E56" s="41"/>
      <c r="F56" s="41"/>
      <c r="G56" s="41"/>
      <c r="H56" s="41"/>
    </row>
    <row r="57" spans="1:8" x14ac:dyDescent="0.2">
      <c r="A57" s="46"/>
      <c r="B57" s="41"/>
      <c r="C57" s="41"/>
      <c r="D57" s="41"/>
      <c r="E57" s="41"/>
      <c r="F57" s="41"/>
      <c r="G57" s="41"/>
      <c r="H57" s="41"/>
    </row>
    <row r="58" spans="1:8" x14ac:dyDescent="0.2">
      <c r="A58" s="46"/>
      <c r="B58" s="41"/>
      <c r="C58" s="41"/>
      <c r="D58" s="41"/>
      <c r="E58" s="41"/>
      <c r="F58" s="41"/>
      <c r="G58" s="41"/>
      <c r="H58" s="41"/>
    </row>
    <row r="59" spans="1:8" x14ac:dyDescent="0.2">
      <c r="A59" s="46"/>
      <c r="B59" s="41"/>
      <c r="C59" s="41"/>
      <c r="D59" s="41"/>
      <c r="E59" s="41"/>
      <c r="F59" s="41"/>
      <c r="G59" s="41"/>
      <c r="H59" s="41"/>
    </row>
    <row r="60" spans="1:8" x14ac:dyDescent="0.2">
      <c r="A60" s="46"/>
      <c r="B60" s="41"/>
      <c r="C60" s="41"/>
      <c r="D60" s="41"/>
      <c r="E60" s="41"/>
      <c r="F60" s="41"/>
      <c r="G60" s="41"/>
      <c r="H60" s="41"/>
    </row>
    <row r="61" spans="1:8" x14ac:dyDescent="0.2">
      <c r="A61" s="46"/>
      <c r="B61" s="41"/>
      <c r="C61" s="41"/>
      <c r="D61" s="41"/>
      <c r="E61" s="41"/>
      <c r="F61" s="41"/>
      <c r="G61" s="41"/>
      <c r="H61" s="41"/>
    </row>
    <row r="62" spans="1:8" x14ac:dyDescent="0.2">
      <c r="A62" s="46"/>
      <c r="B62" s="41"/>
      <c r="C62" s="41"/>
      <c r="D62" s="41"/>
      <c r="E62" s="41"/>
      <c r="F62" s="41"/>
      <c r="G62" s="41"/>
      <c r="H62" s="41"/>
    </row>
  </sheetData>
  <mergeCells count="4">
    <mergeCell ref="A1:F1"/>
    <mergeCell ref="A2:F2"/>
    <mergeCell ref="A4:B4"/>
    <mergeCell ref="D4:F4"/>
  </mergeCells>
  <phoneticPr fontId="27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6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50"/>
  </sheetPr>
  <dimension ref="A1:J58"/>
  <sheetViews>
    <sheetView zoomScaleNormal="100" zoomScaleSheetLayoutView="75" workbookViewId="0">
      <selection activeCell="G27" sqref="G27"/>
    </sheetView>
  </sheetViews>
  <sheetFormatPr defaultColWidth="8" defaultRowHeight="12.75" x14ac:dyDescent="0.2"/>
  <cols>
    <col min="1" max="1" width="30.7109375" style="55" customWidth="1"/>
    <col min="2" max="2" width="20.140625" style="55" customWidth="1"/>
    <col min="3" max="3" width="20.28515625" style="55" customWidth="1"/>
    <col min="4" max="4" width="23.7109375" style="48" customWidth="1"/>
    <col min="5" max="5" width="20.7109375" style="48" customWidth="1"/>
    <col min="6" max="6" width="20" style="48" customWidth="1"/>
    <col min="7" max="7" width="24.42578125" style="48" customWidth="1"/>
    <col min="8" max="8" width="11" style="48" customWidth="1"/>
    <col min="9" max="9" width="7.42578125" style="48" customWidth="1"/>
    <col min="10" max="10" width="11" style="48" customWidth="1"/>
    <col min="11" max="12" width="8" style="48"/>
    <col min="13" max="13" width="7.7109375" style="48" customWidth="1"/>
    <col min="14" max="14" width="8" style="48"/>
    <col min="15" max="15" width="7.85546875" style="48" customWidth="1"/>
    <col min="16" max="16" width="8.140625" style="48" customWidth="1"/>
    <col min="17" max="17" width="7.7109375" style="48" customWidth="1"/>
    <col min="18" max="16384" width="8" style="48"/>
  </cols>
  <sheetData>
    <row r="1" spans="1:10" ht="28.5" customHeight="1" x14ac:dyDescent="0.2">
      <c r="A1" s="755" t="s">
        <v>465</v>
      </c>
      <c r="B1" s="756"/>
      <c r="C1" s="756"/>
      <c r="D1" s="756"/>
      <c r="E1" s="756"/>
      <c r="F1" s="756"/>
      <c r="J1" s="49"/>
    </row>
    <row r="2" spans="1:10" ht="28.5" customHeight="1" x14ac:dyDescent="0.2">
      <c r="A2" s="755" t="s">
        <v>403</v>
      </c>
      <c r="B2" s="756"/>
      <c r="C2" s="756"/>
      <c r="D2" s="756"/>
      <c r="E2" s="756"/>
      <c r="F2" s="756"/>
      <c r="J2" s="49"/>
    </row>
    <row r="3" spans="1:10" ht="28.5" customHeight="1" thickBot="1" x14ac:dyDescent="0.25">
      <c r="A3" s="174"/>
      <c r="B3" s="379"/>
      <c r="C3" s="379"/>
      <c r="D3" s="379"/>
      <c r="E3" s="379"/>
      <c r="F3" s="38" t="s">
        <v>151</v>
      </c>
      <c r="J3" s="49"/>
    </row>
    <row r="4" spans="1:10" ht="28.5" customHeight="1" x14ac:dyDescent="0.2">
      <c r="A4" s="760" t="s">
        <v>24</v>
      </c>
      <c r="B4" s="761"/>
      <c r="C4" s="630"/>
      <c r="D4" s="761" t="s">
        <v>7</v>
      </c>
      <c r="E4" s="761"/>
      <c r="F4" s="762"/>
      <c r="J4" s="49"/>
    </row>
    <row r="5" spans="1:10" ht="39" customHeight="1" x14ac:dyDescent="0.2">
      <c r="A5" s="50" t="s">
        <v>114</v>
      </c>
      <c r="B5" s="673" t="s">
        <v>447</v>
      </c>
      <c r="C5" s="673" t="s">
        <v>447</v>
      </c>
      <c r="D5" s="673" t="s">
        <v>447</v>
      </c>
      <c r="E5" s="673" t="s">
        <v>447</v>
      </c>
      <c r="F5" s="675" t="s">
        <v>447</v>
      </c>
      <c r="G5" s="51"/>
    </row>
    <row r="6" spans="1:10" s="51" customFormat="1" ht="33.75" customHeight="1" x14ac:dyDescent="0.2">
      <c r="A6" s="291" t="s">
        <v>184</v>
      </c>
      <c r="B6" s="292">
        <f>'1. ÖSSZES bevétel (2)'!C28</f>
        <v>2234301</v>
      </c>
      <c r="C6" s="292">
        <f>'1. ÖSSZES bevétel (2)'!D28</f>
        <v>2234462</v>
      </c>
      <c r="D6" s="217" t="s">
        <v>433</v>
      </c>
      <c r="E6" s="297">
        <v>3000</v>
      </c>
      <c r="F6" s="431">
        <v>3000</v>
      </c>
      <c r="G6" s="48"/>
    </row>
    <row r="7" spans="1:10" ht="25.5" customHeight="1" x14ac:dyDescent="0.2">
      <c r="A7" s="293" t="s">
        <v>92</v>
      </c>
      <c r="B7" s="292">
        <f>'1. ÖSSZES bevétel (2)'!C31</f>
        <v>253235</v>
      </c>
      <c r="C7" s="292">
        <f>'1. ÖSSZES bevétel (2)'!D31</f>
        <v>303235</v>
      </c>
      <c r="D7" s="217" t="s">
        <v>98</v>
      </c>
      <c r="E7" s="297">
        <v>3187975</v>
      </c>
      <c r="F7" s="431">
        <v>3187975</v>
      </c>
    </row>
    <row r="8" spans="1:10" ht="36" customHeight="1" x14ac:dyDescent="0.2">
      <c r="A8" s="291" t="s">
        <v>232</v>
      </c>
      <c r="B8" s="292">
        <f>'1. ÖSSZES bevétel (2)'!C33</f>
        <v>7000</v>
      </c>
      <c r="C8" s="292">
        <f>'1. ÖSSZES bevétel (2)'!D33</f>
        <v>7000</v>
      </c>
      <c r="D8" s="430" t="s">
        <v>99</v>
      </c>
      <c r="E8" s="297">
        <v>216511</v>
      </c>
      <c r="F8" s="431">
        <v>266511</v>
      </c>
    </row>
    <row r="9" spans="1:10" ht="36" customHeight="1" x14ac:dyDescent="0.2">
      <c r="A9" s="294" t="s">
        <v>93</v>
      </c>
      <c r="B9" s="292">
        <v>635852</v>
      </c>
      <c r="C9" s="292">
        <v>635852</v>
      </c>
      <c r="D9" s="295" t="s">
        <v>328</v>
      </c>
      <c r="E9" s="297">
        <v>2600</v>
      </c>
      <c r="F9" s="431">
        <v>2600</v>
      </c>
    </row>
    <row r="10" spans="1:10" ht="24.95" customHeight="1" x14ac:dyDescent="0.2">
      <c r="A10" s="296" t="s">
        <v>521</v>
      </c>
      <c r="B10" s="297">
        <v>300000</v>
      </c>
      <c r="C10" s="297">
        <v>300000</v>
      </c>
      <c r="D10" s="298"/>
      <c r="E10" s="298"/>
      <c r="F10" s="431"/>
      <c r="G10" s="52"/>
    </row>
    <row r="11" spans="1:10" ht="24.95" customHeight="1" x14ac:dyDescent="0.2">
      <c r="A11" s="296"/>
      <c r="B11" s="297"/>
      <c r="C11" s="297"/>
      <c r="D11" s="299"/>
      <c r="E11" s="299"/>
      <c r="F11" s="431"/>
    </row>
    <row r="12" spans="1:10" ht="24.95" customHeight="1" x14ac:dyDescent="0.2">
      <c r="A12" s="300"/>
      <c r="B12" s="297"/>
      <c r="C12" s="297"/>
      <c r="D12" s="298"/>
      <c r="E12" s="298"/>
      <c r="F12" s="431"/>
      <c r="I12" s="53"/>
    </row>
    <row r="13" spans="1:10" ht="24.95" customHeight="1" x14ac:dyDescent="0.2">
      <c r="A13" s="300"/>
      <c r="B13" s="297"/>
      <c r="C13" s="297"/>
      <c r="D13" s="298"/>
      <c r="E13" s="298"/>
      <c r="F13" s="431"/>
      <c r="I13" s="53"/>
    </row>
    <row r="14" spans="1:10" ht="24.95" customHeight="1" x14ac:dyDescent="0.2">
      <c r="A14" s="300"/>
      <c r="B14" s="297"/>
      <c r="C14" s="297"/>
      <c r="D14" s="299"/>
      <c r="E14" s="299"/>
      <c r="F14" s="431"/>
    </row>
    <row r="15" spans="1:10" ht="24.95" customHeight="1" x14ac:dyDescent="0.2">
      <c r="A15" s="300"/>
      <c r="B15" s="297"/>
      <c r="C15" s="297"/>
      <c r="D15" s="299"/>
      <c r="E15" s="299"/>
      <c r="F15" s="431"/>
    </row>
    <row r="16" spans="1:10" ht="24.95" customHeight="1" x14ac:dyDescent="0.2">
      <c r="A16" s="300"/>
      <c r="B16" s="301"/>
      <c r="C16" s="301"/>
      <c r="D16" s="299"/>
      <c r="E16" s="299"/>
      <c r="F16" s="432"/>
    </row>
    <row r="17" spans="1:6" ht="18" customHeight="1" x14ac:dyDescent="0.2">
      <c r="A17" s="300"/>
      <c r="B17" s="301"/>
      <c r="C17" s="301"/>
      <c r="D17" s="299"/>
      <c r="E17" s="299"/>
      <c r="F17" s="432"/>
    </row>
    <row r="18" spans="1:6" ht="18" customHeight="1" x14ac:dyDescent="0.2">
      <c r="A18" s="300"/>
      <c r="B18" s="301"/>
      <c r="C18" s="301"/>
      <c r="D18" s="299"/>
      <c r="E18" s="299"/>
      <c r="F18" s="432"/>
    </row>
    <row r="19" spans="1:6" ht="38.25" customHeight="1" x14ac:dyDescent="0.2">
      <c r="A19" s="302" t="s">
        <v>44</v>
      </c>
      <c r="B19" s="303">
        <f>SUM(B6:B18)</f>
        <v>3430388</v>
      </c>
      <c r="C19" s="303">
        <f>SUM(C6:C18)</f>
        <v>3480549</v>
      </c>
      <c r="D19" s="304" t="s">
        <v>44</v>
      </c>
      <c r="E19" s="304">
        <f>SUM(E6:E18)</f>
        <v>3410086</v>
      </c>
      <c r="F19" s="433">
        <f>SUM(F6:F18)</f>
        <v>3460086</v>
      </c>
    </row>
    <row r="20" spans="1:6" ht="18" customHeight="1" thickBot="1" x14ac:dyDescent="0.25">
      <c r="A20" s="305" t="s">
        <v>45</v>
      </c>
      <c r="B20" s="306" t="str">
        <f>IF(((E19-B19)&gt;0),E19-B19,"----")</f>
        <v>----</v>
      </c>
      <c r="C20" s="306" t="str">
        <f>IF(((F19-C19)&gt;0),F19-C19,"----")</f>
        <v>----</v>
      </c>
      <c r="D20" s="307" t="s">
        <v>46</v>
      </c>
      <c r="E20" s="648">
        <v>20302</v>
      </c>
      <c r="F20" s="683">
        <v>20463</v>
      </c>
    </row>
    <row r="21" spans="1:6" ht="18" customHeight="1" x14ac:dyDescent="0.2">
      <c r="A21" s="308"/>
      <c r="B21" s="308"/>
      <c r="C21" s="308"/>
      <c r="D21" s="309"/>
      <c r="E21" s="309"/>
      <c r="F21" s="53"/>
    </row>
    <row r="22" spans="1:6" ht="15.75" x14ac:dyDescent="0.2">
      <c r="A22" s="308"/>
      <c r="B22" s="308"/>
      <c r="C22" s="308"/>
      <c r="D22" s="308"/>
      <c r="E22" s="308"/>
      <c r="F22" s="308"/>
    </row>
    <row r="23" spans="1:6" ht="15.75" x14ac:dyDescent="0.2">
      <c r="A23" s="308"/>
      <c r="B23" s="308"/>
      <c r="C23" s="308"/>
      <c r="D23" s="309"/>
      <c r="E23" s="309"/>
      <c r="F23" s="53"/>
    </row>
    <row r="24" spans="1:6" ht="15.75" x14ac:dyDescent="0.2">
      <c r="A24" s="308"/>
      <c r="B24" s="308"/>
      <c r="C24" s="308"/>
      <c r="D24" s="309"/>
      <c r="E24" s="309"/>
      <c r="F24" s="53"/>
    </row>
    <row r="25" spans="1:6" ht="15.75" x14ac:dyDescent="0.2">
      <c r="A25" s="308"/>
      <c r="B25" s="308"/>
      <c r="C25" s="308"/>
      <c r="D25" s="309"/>
      <c r="E25" s="309"/>
      <c r="F25" s="53"/>
    </row>
    <row r="26" spans="1:6" ht="15.75" x14ac:dyDescent="0.2">
      <c r="A26" s="310"/>
      <c r="B26" s="310"/>
      <c r="C26" s="310"/>
      <c r="D26" s="311"/>
      <c r="E26" s="311"/>
      <c r="F26" s="53"/>
    </row>
    <row r="27" spans="1:6" ht="15.75" x14ac:dyDescent="0.2">
      <c r="A27" s="310"/>
      <c r="B27" s="310"/>
      <c r="C27" s="310"/>
      <c r="D27" s="310"/>
      <c r="E27" s="310"/>
      <c r="F27" s="54"/>
    </row>
    <row r="28" spans="1:6" ht="15.75" x14ac:dyDescent="0.2">
      <c r="A28" s="310"/>
      <c r="B28" s="310"/>
      <c r="C28" s="310"/>
      <c r="D28" s="311"/>
      <c r="E28" s="311"/>
      <c r="F28" s="53"/>
    </row>
    <row r="29" spans="1:6" ht="15.75" x14ac:dyDescent="0.2">
      <c r="A29" s="310"/>
      <c r="B29" s="310"/>
      <c r="C29" s="310"/>
      <c r="D29" s="311"/>
      <c r="E29" s="311"/>
      <c r="F29" s="53"/>
    </row>
    <row r="30" spans="1:6" ht="15.75" x14ac:dyDescent="0.2">
      <c r="A30" s="310"/>
      <c r="B30" s="310"/>
      <c r="C30" s="310"/>
      <c r="D30" s="311"/>
      <c r="E30" s="311"/>
      <c r="F30" s="53"/>
    </row>
    <row r="31" spans="1:6" ht="15.75" x14ac:dyDescent="0.2">
      <c r="A31" s="310"/>
      <c r="B31" s="310"/>
      <c r="C31" s="310"/>
      <c r="D31" s="311"/>
      <c r="E31" s="311"/>
      <c r="F31" s="53"/>
    </row>
    <row r="32" spans="1:6" ht="15.75" x14ac:dyDescent="0.2">
      <c r="A32" s="310"/>
      <c r="B32" s="310"/>
      <c r="C32" s="310"/>
      <c r="D32" s="311"/>
      <c r="E32" s="311"/>
      <c r="F32" s="53"/>
    </row>
    <row r="33" spans="1:6" ht="15.75" x14ac:dyDescent="0.2">
      <c r="A33" s="310"/>
      <c r="B33" s="310"/>
      <c r="C33" s="310"/>
      <c r="D33" s="311"/>
      <c r="E33" s="311"/>
      <c r="F33" s="85"/>
    </row>
    <row r="34" spans="1:6" ht="15.75" x14ac:dyDescent="0.2">
      <c r="A34" s="308"/>
      <c r="B34" s="308"/>
      <c r="C34" s="308"/>
      <c r="D34" s="309"/>
      <c r="E34" s="309"/>
      <c r="F34" s="53"/>
    </row>
    <row r="35" spans="1:6" ht="15.75" x14ac:dyDescent="0.2">
      <c r="A35" s="308"/>
      <c r="B35" s="308"/>
      <c r="C35" s="308"/>
      <c r="D35" s="309"/>
      <c r="E35" s="309"/>
      <c r="F35" s="53"/>
    </row>
    <row r="36" spans="1:6" ht="15.75" x14ac:dyDescent="0.2">
      <c r="A36" s="308"/>
      <c r="B36" s="308"/>
      <c r="C36" s="308"/>
      <c r="D36" s="309"/>
      <c r="E36" s="309"/>
      <c r="F36" s="53"/>
    </row>
    <row r="37" spans="1:6" x14ac:dyDescent="0.2">
      <c r="A37" s="54"/>
      <c r="B37" s="54"/>
      <c r="C37" s="54"/>
      <c r="D37" s="53"/>
      <c r="E37" s="53"/>
      <c r="F37" s="53"/>
    </row>
    <row r="38" spans="1:6" x14ac:dyDescent="0.2">
      <c r="A38" s="54"/>
      <c r="B38" s="54"/>
      <c r="C38" s="54"/>
      <c r="D38" s="53"/>
      <c r="E38" s="53"/>
      <c r="F38" s="53"/>
    </row>
    <row r="39" spans="1:6" x14ac:dyDescent="0.2">
      <c r="A39" s="54"/>
      <c r="B39" s="54"/>
      <c r="C39" s="54"/>
      <c r="D39" s="53"/>
      <c r="E39" s="53"/>
      <c r="F39" s="53"/>
    </row>
    <row r="40" spans="1:6" x14ac:dyDescent="0.2">
      <c r="A40" s="54"/>
      <c r="B40" s="54"/>
      <c r="C40" s="54"/>
      <c r="D40" s="53"/>
      <c r="E40" s="53"/>
      <c r="F40" s="53"/>
    </row>
    <row r="41" spans="1:6" x14ac:dyDescent="0.2">
      <c r="A41" s="54"/>
      <c r="B41" s="54"/>
      <c r="C41" s="54"/>
      <c r="D41" s="53"/>
      <c r="E41" s="53"/>
      <c r="F41" s="53"/>
    </row>
    <row r="42" spans="1:6" x14ac:dyDescent="0.2">
      <c r="A42" s="54"/>
      <c r="B42" s="54"/>
      <c r="C42" s="54"/>
      <c r="D42" s="53"/>
      <c r="E42" s="53"/>
      <c r="F42" s="53"/>
    </row>
    <row r="43" spans="1:6" x14ac:dyDescent="0.2">
      <c r="A43" s="54"/>
      <c r="B43" s="54"/>
      <c r="C43" s="54"/>
      <c r="D43" s="53"/>
      <c r="E43" s="53"/>
      <c r="F43" s="53"/>
    </row>
    <row r="44" spans="1:6" x14ac:dyDescent="0.2">
      <c r="A44" s="54"/>
      <c r="B44" s="54"/>
      <c r="C44" s="54"/>
      <c r="D44" s="53"/>
      <c r="E44" s="53"/>
      <c r="F44" s="53"/>
    </row>
    <row r="45" spans="1:6" x14ac:dyDescent="0.2">
      <c r="A45" s="54"/>
      <c r="B45" s="54"/>
      <c r="C45" s="54"/>
      <c r="D45" s="53"/>
      <c r="E45" s="53"/>
      <c r="F45" s="53"/>
    </row>
    <row r="46" spans="1:6" x14ac:dyDescent="0.2">
      <c r="A46" s="54"/>
      <c r="B46" s="54"/>
      <c r="C46" s="54"/>
      <c r="D46" s="53"/>
      <c r="E46" s="53"/>
      <c r="F46" s="53"/>
    </row>
    <row r="47" spans="1:6" x14ac:dyDescent="0.2">
      <c r="A47" s="54"/>
      <c r="B47" s="54"/>
      <c r="C47" s="54"/>
      <c r="D47" s="53"/>
      <c r="E47" s="53"/>
      <c r="F47" s="53"/>
    </row>
    <row r="48" spans="1:6" x14ac:dyDescent="0.2">
      <c r="A48" s="54"/>
      <c r="B48" s="54"/>
      <c r="C48" s="54"/>
      <c r="D48" s="53"/>
      <c r="E48" s="53"/>
      <c r="F48" s="53"/>
    </row>
    <row r="49" spans="1:6" x14ac:dyDescent="0.2">
      <c r="A49" s="54"/>
      <c r="B49" s="54"/>
      <c r="C49" s="54"/>
      <c r="D49" s="53"/>
      <c r="E49" s="53"/>
      <c r="F49" s="53"/>
    </row>
    <row r="50" spans="1:6" x14ac:dyDescent="0.2">
      <c r="A50" s="54"/>
      <c r="B50" s="54"/>
      <c r="C50" s="54"/>
      <c r="D50" s="53"/>
      <c r="E50" s="53"/>
      <c r="F50" s="53"/>
    </row>
    <row r="51" spans="1:6" x14ac:dyDescent="0.2">
      <c r="A51" s="54"/>
      <c r="B51" s="54"/>
      <c r="C51" s="54"/>
      <c r="D51" s="53"/>
      <c r="E51" s="53"/>
      <c r="F51" s="53"/>
    </row>
    <row r="52" spans="1:6" x14ac:dyDescent="0.2">
      <c r="A52" s="54"/>
      <c r="B52" s="54"/>
      <c r="C52" s="54"/>
      <c r="D52" s="53"/>
      <c r="E52" s="53"/>
      <c r="F52" s="53"/>
    </row>
    <row r="53" spans="1:6" x14ac:dyDescent="0.2">
      <c r="A53" s="54"/>
      <c r="B53" s="54"/>
      <c r="C53" s="54"/>
      <c r="D53" s="53"/>
      <c r="E53" s="53"/>
      <c r="F53" s="53"/>
    </row>
    <row r="54" spans="1:6" x14ac:dyDescent="0.2">
      <c r="A54" s="54"/>
      <c r="B54" s="54"/>
      <c r="C54" s="54"/>
      <c r="D54" s="53"/>
      <c r="E54" s="53"/>
      <c r="F54" s="53"/>
    </row>
    <row r="55" spans="1:6" x14ac:dyDescent="0.2">
      <c r="A55" s="54"/>
      <c r="B55" s="54"/>
      <c r="C55" s="54"/>
      <c r="D55" s="53"/>
      <c r="E55" s="53"/>
      <c r="F55" s="53"/>
    </row>
    <row r="56" spans="1:6" x14ac:dyDescent="0.2">
      <c r="A56" s="54"/>
      <c r="B56" s="54"/>
      <c r="C56" s="54"/>
      <c r="D56" s="53"/>
      <c r="E56" s="53"/>
      <c r="F56" s="53"/>
    </row>
    <row r="57" spans="1:6" x14ac:dyDescent="0.2">
      <c r="A57" s="54"/>
      <c r="B57" s="54"/>
      <c r="C57" s="54"/>
      <c r="D57" s="53"/>
      <c r="E57" s="53"/>
      <c r="F57" s="53"/>
    </row>
    <row r="58" spans="1:6" x14ac:dyDescent="0.2">
      <c r="A58" s="54"/>
      <c r="B58" s="54"/>
      <c r="C58" s="54"/>
      <c r="D58" s="53"/>
      <c r="E58" s="53"/>
      <c r="F58" s="53"/>
    </row>
  </sheetData>
  <mergeCells count="4">
    <mergeCell ref="A1:F1"/>
    <mergeCell ref="A2:F2"/>
    <mergeCell ref="A4:B4"/>
    <mergeCell ref="D4:F4"/>
  </mergeCells>
  <phoneticPr fontId="27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74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33"/>
  <sheetViews>
    <sheetView topLeftCell="B1" zoomScaleNormal="100" zoomScaleSheetLayoutView="75" workbookViewId="0">
      <selection activeCell="G28" sqref="G28"/>
    </sheetView>
  </sheetViews>
  <sheetFormatPr defaultColWidth="8" defaultRowHeight="15.75" x14ac:dyDescent="0.25"/>
  <cols>
    <col min="1" max="2" width="8" style="56"/>
    <col min="3" max="3" width="23.7109375" style="56" customWidth="1"/>
    <col min="4" max="4" width="6.140625" style="56" customWidth="1"/>
    <col min="5" max="5" width="4.28515625" style="56" customWidth="1"/>
    <col min="6" max="6" width="27.140625" style="56" customWidth="1"/>
    <col min="7" max="8" width="15.7109375" style="56" customWidth="1"/>
    <col min="9" max="9" width="14.140625" style="56" customWidth="1"/>
    <col min="10" max="12" width="8" style="56"/>
    <col min="13" max="13" width="7.7109375" style="56" customWidth="1"/>
    <col min="14" max="14" width="8" style="56"/>
    <col min="15" max="15" width="7.85546875" style="56" customWidth="1"/>
    <col min="16" max="16" width="8.140625" style="56" customWidth="1"/>
    <col min="17" max="17" width="7.7109375" style="56" customWidth="1"/>
    <col min="18" max="16384" width="8" style="56"/>
  </cols>
  <sheetData>
    <row r="1" spans="3:10" x14ac:dyDescent="0.25">
      <c r="C1" s="763" t="s">
        <v>466</v>
      </c>
      <c r="D1" s="763"/>
      <c r="E1" s="763"/>
      <c r="F1" s="763"/>
      <c r="G1" s="763"/>
      <c r="H1" s="763"/>
      <c r="I1" s="763"/>
    </row>
    <row r="2" spans="3:10" ht="36" customHeight="1" x14ac:dyDescent="0.25">
      <c r="C2" s="763" t="s">
        <v>402</v>
      </c>
      <c r="D2" s="763"/>
      <c r="E2" s="763"/>
      <c r="F2" s="763"/>
      <c r="G2" s="763"/>
      <c r="H2" s="763"/>
      <c r="I2" s="763"/>
    </row>
    <row r="3" spans="3:10" ht="16.5" thickBot="1" x14ac:dyDescent="0.3">
      <c r="I3" s="57" t="s">
        <v>47</v>
      </c>
      <c r="J3" s="58"/>
    </row>
    <row r="4" spans="3:10" x14ac:dyDescent="0.25">
      <c r="C4" s="768" t="s">
        <v>114</v>
      </c>
      <c r="D4" s="769"/>
      <c r="E4" s="769"/>
      <c r="F4" s="769"/>
      <c r="G4" s="88" t="s">
        <v>48</v>
      </c>
      <c r="H4" s="88" t="s">
        <v>49</v>
      </c>
      <c r="I4" s="89" t="s">
        <v>145</v>
      </c>
    </row>
    <row r="5" spans="3:10" ht="17.25" customHeight="1" x14ac:dyDescent="0.25">
      <c r="C5" s="764" t="s">
        <v>2</v>
      </c>
      <c r="D5" s="765"/>
      <c r="E5" s="765"/>
      <c r="F5" s="765"/>
      <c r="G5" s="59">
        <f>'9.1.mell működés mérleg'!C20-'9.1.mell működés mérleg'!C11</f>
        <v>2326839</v>
      </c>
      <c r="H5" s="59">
        <f>'9.2.mell felhalm mérleg'!C19-'9.2.mell felhalm mérleg'!C9</f>
        <v>2844697</v>
      </c>
      <c r="I5" s="60">
        <f>G5+H5</f>
        <v>5171536</v>
      </c>
    </row>
    <row r="6" spans="3:10" ht="20.25" customHeight="1" x14ac:dyDescent="0.25">
      <c r="C6" s="764" t="s">
        <v>50</v>
      </c>
      <c r="D6" s="765"/>
      <c r="E6" s="765"/>
      <c r="F6" s="765"/>
      <c r="G6" s="59">
        <f>'9.1.mell működés mérleg'!F20</f>
        <v>2464339</v>
      </c>
      <c r="H6" s="59">
        <f>'9.2.mell felhalm mérleg'!F19</f>
        <v>3460086</v>
      </c>
      <c r="I6" s="60">
        <f>G6+H6</f>
        <v>5924425</v>
      </c>
    </row>
    <row r="7" spans="3:10" s="61" customFormat="1" ht="15.75" customHeight="1" x14ac:dyDescent="0.25">
      <c r="C7" s="770" t="s">
        <v>51</v>
      </c>
      <c r="D7" s="771"/>
      <c r="E7" s="771"/>
      <c r="F7" s="771"/>
      <c r="G7" s="90">
        <f>G5-G6</f>
        <v>-137500</v>
      </c>
      <c r="H7" s="90">
        <f>H5-H6</f>
        <v>-615389</v>
      </c>
      <c r="I7" s="60">
        <f>G7+H7</f>
        <v>-752889</v>
      </c>
    </row>
    <row r="8" spans="3:10" s="61" customFormat="1" ht="24" customHeight="1" x14ac:dyDescent="0.25">
      <c r="C8" s="770" t="s">
        <v>52</v>
      </c>
      <c r="D8" s="771"/>
      <c r="E8" s="771"/>
      <c r="F8" s="771"/>
      <c r="G8" s="90">
        <f>'9.1.mell működés mérleg'!C11</f>
        <v>117037</v>
      </c>
      <c r="H8" s="90">
        <v>635852</v>
      </c>
      <c r="I8" s="60">
        <f>G8+H8</f>
        <v>752889</v>
      </c>
    </row>
    <row r="9" spans="3:10" x14ac:dyDescent="0.25">
      <c r="C9" s="764" t="s">
        <v>53</v>
      </c>
      <c r="D9" s="765"/>
      <c r="E9" s="765"/>
      <c r="F9" s="765"/>
      <c r="G9" s="59"/>
      <c r="H9" s="59"/>
      <c r="I9" s="60">
        <f t="shared" ref="I9:I11" si="0">G9+H9</f>
        <v>0</v>
      </c>
    </row>
    <row r="10" spans="3:10" x14ac:dyDescent="0.25">
      <c r="C10" s="764" t="s">
        <v>54</v>
      </c>
      <c r="D10" s="765"/>
      <c r="E10" s="765"/>
      <c r="F10" s="765"/>
      <c r="G10" s="59"/>
      <c r="H10" s="59"/>
      <c r="I10" s="60">
        <f t="shared" si="0"/>
        <v>0</v>
      </c>
    </row>
    <row r="11" spans="3:10" s="61" customFormat="1" ht="24" customHeight="1" x14ac:dyDescent="0.25">
      <c r="C11" s="770" t="s">
        <v>55</v>
      </c>
      <c r="D11" s="771"/>
      <c r="E11" s="771"/>
      <c r="F11" s="771"/>
      <c r="G11" s="90"/>
      <c r="H11" s="90"/>
      <c r="I11" s="60">
        <f t="shared" si="0"/>
        <v>0</v>
      </c>
    </row>
    <row r="12" spans="3:10" x14ac:dyDescent="0.25">
      <c r="C12" s="764" t="s">
        <v>146</v>
      </c>
      <c r="D12" s="765"/>
      <c r="E12" s="765"/>
      <c r="F12" s="765"/>
      <c r="G12" s="59">
        <f>G6+G7+G8</f>
        <v>2443876</v>
      </c>
      <c r="H12" s="59">
        <f>H6+H7+H8</f>
        <v>3480549</v>
      </c>
      <c r="I12" s="60">
        <f>G12+H12</f>
        <v>5924425</v>
      </c>
    </row>
    <row r="13" spans="3:10" ht="16.5" thickBot="1" x14ac:dyDescent="0.3">
      <c r="C13" s="766" t="s">
        <v>185</v>
      </c>
      <c r="D13" s="767"/>
      <c r="E13" s="767"/>
      <c r="F13" s="767"/>
      <c r="G13" s="62">
        <f>G5+G8</f>
        <v>2443876</v>
      </c>
      <c r="H13" s="62">
        <f>H5+H8</f>
        <v>3480549</v>
      </c>
      <c r="I13" s="63">
        <f>G13+H13</f>
        <v>5924425</v>
      </c>
    </row>
    <row r="14" spans="3:10" x14ac:dyDescent="0.25">
      <c r="C14" s="64"/>
      <c r="D14" s="64"/>
      <c r="E14" s="64"/>
      <c r="F14" s="64"/>
      <c r="G14" s="65"/>
      <c r="H14" s="65"/>
      <c r="I14" s="65"/>
    </row>
    <row r="26" spans="1:3" x14ac:dyDescent="0.25">
      <c r="A26" s="65"/>
      <c r="B26" s="65"/>
      <c r="C26" s="65"/>
    </row>
    <row r="27" spans="1:3" x14ac:dyDescent="0.25">
      <c r="A27" s="65"/>
      <c r="B27" s="65"/>
      <c r="C27" s="65"/>
    </row>
    <row r="28" spans="1:3" x14ac:dyDescent="0.25">
      <c r="A28" s="65"/>
      <c r="B28" s="65"/>
      <c r="C28" s="65"/>
    </row>
    <row r="29" spans="1:3" x14ac:dyDescent="0.25">
      <c r="A29" s="65"/>
      <c r="B29" s="65"/>
      <c r="C29" s="65"/>
    </row>
    <row r="30" spans="1:3" x14ac:dyDescent="0.25">
      <c r="A30" s="65"/>
      <c r="B30" s="65"/>
      <c r="C30" s="65"/>
    </row>
    <row r="31" spans="1:3" x14ac:dyDescent="0.25">
      <c r="A31" s="65"/>
      <c r="B31" s="65"/>
      <c r="C31" s="65"/>
    </row>
    <row r="32" spans="1:3" x14ac:dyDescent="0.25">
      <c r="A32" s="65"/>
      <c r="B32" s="65"/>
      <c r="C32" s="65"/>
    </row>
    <row r="33" spans="1:4" x14ac:dyDescent="0.25">
      <c r="A33" s="65"/>
      <c r="B33" s="65"/>
      <c r="C33" s="65"/>
      <c r="D33" s="65"/>
    </row>
  </sheetData>
  <mergeCells count="12">
    <mergeCell ref="C1:I1"/>
    <mergeCell ref="C2:I2"/>
    <mergeCell ref="C12:F12"/>
    <mergeCell ref="C13:F13"/>
    <mergeCell ref="C4:F4"/>
    <mergeCell ref="C5:F5"/>
    <mergeCell ref="C6:F6"/>
    <mergeCell ref="C7:F7"/>
    <mergeCell ref="C11:F11"/>
    <mergeCell ref="C8:F8"/>
    <mergeCell ref="C9:F9"/>
    <mergeCell ref="C10:F10"/>
  </mergeCells>
  <phoneticPr fontId="36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80" orientation="portrait" verticalDpi="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F32"/>
  <sheetViews>
    <sheetView topLeftCell="A9" zoomScaleNormal="100" zoomScaleSheetLayoutView="75" workbookViewId="0">
      <selection activeCell="B20" sqref="B20"/>
    </sheetView>
  </sheetViews>
  <sheetFormatPr defaultColWidth="9.140625" defaultRowHeight="15" x14ac:dyDescent="0.25"/>
  <cols>
    <col min="1" max="1" width="23.85546875" style="158" customWidth="1"/>
    <col min="2" max="2" width="21.140625" style="158" customWidth="1"/>
    <col min="3" max="3" width="23.7109375" style="158" customWidth="1"/>
    <col min="4" max="4" width="39.7109375" style="158" customWidth="1"/>
    <col min="5" max="5" width="36" style="158" customWidth="1"/>
    <col min="6" max="6" width="24.42578125" style="158" customWidth="1"/>
    <col min="7" max="7" width="10" style="158" customWidth="1"/>
    <col min="8" max="8" width="7.42578125" style="158" customWidth="1"/>
    <col min="9" max="11" width="9.140625" style="158"/>
    <col min="12" max="12" width="7.7109375" style="158" customWidth="1"/>
    <col min="13" max="13" width="8" style="158" customWidth="1"/>
    <col min="14" max="14" width="7.85546875" style="158" customWidth="1"/>
    <col min="15" max="15" width="8.140625" style="158" customWidth="1"/>
    <col min="16" max="16" width="7.7109375" style="158" customWidth="1"/>
    <col min="17" max="16384" width="9.140625" style="158"/>
  </cols>
  <sheetData>
    <row r="2" spans="1:6" x14ac:dyDescent="0.25">
      <c r="C2" s="776" t="s">
        <v>551</v>
      </c>
      <c r="D2" s="776"/>
      <c r="E2" s="777"/>
    </row>
    <row r="3" spans="1:6" ht="15" customHeight="1" x14ac:dyDescent="0.25">
      <c r="A3" s="280"/>
      <c r="B3" s="280"/>
      <c r="C3" s="774" t="s">
        <v>288</v>
      </c>
      <c r="D3" s="774"/>
      <c r="E3" s="774"/>
    </row>
    <row r="4" spans="1:6" ht="15" customHeight="1" x14ac:dyDescent="0.25">
      <c r="A4" s="280"/>
      <c r="B4" s="280"/>
      <c r="C4" s="775"/>
      <c r="D4" s="775"/>
      <c r="E4" s="775"/>
    </row>
    <row r="5" spans="1:6" ht="17.25" customHeight="1" x14ac:dyDescent="0.25">
      <c r="A5" s="772" t="s">
        <v>329</v>
      </c>
      <c r="B5" s="772"/>
      <c r="C5" s="772"/>
      <c r="D5" s="773"/>
      <c r="E5" s="773"/>
      <c r="F5" s="773"/>
    </row>
    <row r="6" spans="1:6" ht="27.75" customHeight="1" x14ac:dyDescent="0.25">
      <c r="A6" s="281" t="s">
        <v>330</v>
      </c>
      <c r="B6" s="281" t="s">
        <v>331</v>
      </c>
      <c r="C6" s="281" t="s">
        <v>332</v>
      </c>
      <c r="D6" s="159" t="s">
        <v>333</v>
      </c>
      <c r="E6" s="160" t="s">
        <v>334</v>
      </c>
      <c r="F6" s="161" t="s">
        <v>504</v>
      </c>
    </row>
    <row r="7" spans="1:6" ht="39" customHeight="1" x14ac:dyDescent="0.25">
      <c r="A7" s="282" t="s">
        <v>335</v>
      </c>
      <c r="B7" s="283">
        <v>507000000</v>
      </c>
      <c r="C7" s="284" t="s">
        <v>313</v>
      </c>
      <c r="D7" s="162" t="s">
        <v>336</v>
      </c>
      <c r="E7" s="163" t="s">
        <v>367</v>
      </c>
      <c r="F7" s="164">
        <v>119976755</v>
      </c>
    </row>
    <row r="8" spans="1:6" ht="31.5" x14ac:dyDescent="0.25">
      <c r="A8" s="282" t="s">
        <v>337</v>
      </c>
      <c r="B8" s="283">
        <v>198411330</v>
      </c>
      <c r="C8" s="284" t="s">
        <v>314</v>
      </c>
      <c r="D8" s="162" t="s">
        <v>336</v>
      </c>
      <c r="E8" s="165" t="s">
        <v>8</v>
      </c>
      <c r="F8" s="164">
        <v>45000000</v>
      </c>
    </row>
    <row r="9" spans="1:6" ht="31.5" x14ac:dyDescent="0.25">
      <c r="A9" s="282" t="s">
        <v>338</v>
      </c>
      <c r="B9" s="283">
        <v>78189080</v>
      </c>
      <c r="C9" s="284" t="s">
        <v>316</v>
      </c>
      <c r="D9" s="167" t="s">
        <v>339</v>
      </c>
      <c r="E9" s="165" t="s">
        <v>8</v>
      </c>
      <c r="F9" s="166"/>
    </row>
    <row r="10" spans="1:6" ht="31.5" x14ac:dyDescent="0.25">
      <c r="A10" s="282" t="s">
        <v>340</v>
      </c>
      <c r="B10" s="283">
        <v>79637108</v>
      </c>
      <c r="C10" s="284" t="s">
        <v>317</v>
      </c>
      <c r="D10" s="162" t="s">
        <v>336</v>
      </c>
      <c r="E10" s="165" t="s">
        <v>8</v>
      </c>
      <c r="F10" s="164"/>
    </row>
    <row r="11" spans="1:6" ht="47.25" x14ac:dyDescent="0.25">
      <c r="A11" s="282" t="s">
        <v>341</v>
      </c>
      <c r="B11" s="283">
        <v>731943597</v>
      </c>
      <c r="C11" s="284" t="s">
        <v>315</v>
      </c>
      <c r="D11" s="167" t="s">
        <v>342</v>
      </c>
      <c r="E11" s="168" t="s">
        <v>343</v>
      </c>
      <c r="F11" s="169">
        <v>80000000</v>
      </c>
    </row>
    <row r="12" spans="1:6" ht="47.25" x14ac:dyDescent="0.25">
      <c r="A12" s="282" t="s">
        <v>344</v>
      </c>
      <c r="B12" s="283">
        <v>278960550</v>
      </c>
      <c r="C12" s="284" t="s">
        <v>318</v>
      </c>
      <c r="D12" s="167" t="s">
        <v>345</v>
      </c>
      <c r="E12" s="165" t="s">
        <v>366</v>
      </c>
      <c r="F12" s="166"/>
    </row>
    <row r="13" spans="1:6" ht="78.75" x14ac:dyDescent="0.25">
      <c r="A13" s="282" t="s">
        <v>346</v>
      </c>
      <c r="B13" s="283">
        <v>60000000</v>
      </c>
      <c r="C13" s="284" t="s">
        <v>347</v>
      </c>
      <c r="D13" s="170" t="s">
        <v>336</v>
      </c>
      <c r="E13" s="165" t="s">
        <v>8</v>
      </c>
      <c r="F13" s="166"/>
    </row>
    <row r="14" spans="1:6" ht="63" x14ac:dyDescent="0.25">
      <c r="A14" s="282" t="s">
        <v>348</v>
      </c>
      <c r="B14" s="283">
        <v>40668992</v>
      </c>
      <c r="C14" s="284" t="s">
        <v>319</v>
      </c>
      <c r="D14" s="167" t="s">
        <v>349</v>
      </c>
      <c r="E14" s="165" t="s">
        <v>8</v>
      </c>
      <c r="F14" s="166"/>
    </row>
    <row r="15" spans="1:6" ht="63" x14ac:dyDescent="0.25">
      <c r="A15" s="282" t="s">
        <v>350</v>
      </c>
      <c r="B15" s="283">
        <v>410000000</v>
      </c>
      <c r="C15" s="284" t="s">
        <v>320</v>
      </c>
      <c r="D15" s="165" t="s">
        <v>351</v>
      </c>
      <c r="E15" s="165" t="s">
        <v>352</v>
      </c>
      <c r="F15" s="164"/>
    </row>
    <row r="16" spans="1:6" ht="45" x14ac:dyDescent="0.25">
      <c r="A16" s="282" t="s">
        <v>353</v>
      </c>
      <c r="B16" s="283">
        <v>350000000</v>
      </c>
      <c r="C16" s="284" t="s">
        <v>321</v>
      </c>
      <c r="D16" s="163" t="s">
        <v>354</v>
      </c>
      <c r="E16" s="165" t="s">
        <v>8</v>
      </c>
      <c r="F16" s="166"/>
    </row>
    <row r="17" spans="1:6" ht="60" x14ac:dyDescent="0.25">
      <c r="A17" s="282" t="s">
        <v>355</v>
      </c>
      <c r="B17" s="283">
        <v>154273300</v>
      </c>
      <c r="C17" s="284" t="s">
        <v>322</v>
      </c>
      <c r="D17" s="163" t="s">
        <v>356</v>
      </c>
      <c r="E17" s="165" t="s">
        <v>352</v>
      </c>
      <c r="F17" s="166"/>
    </row>
    <row r="18" spans="1:6" ht="15.75" x14ac:dyDescent="0.25">
      <c r="A18" s="282" t="s">
        <v>501</v>
      </c>
      <c r="B18" s="283">
        <v>60690000</v>
      </c>
      <c r="C18" s="284" t="s">
        <v>502</v>
      </c>
      <c r="D18" s="163"/>
      <c r="E18" s="166" t="s">
        <v>8</v>
      </c>
      <c r="F18" s="164"/>
    </row>
    <row r="19" spans="1:6" ht="15.75" x14ac:dyDescent="0.25">
      <c r="A19" s="285" t="s">
        <v>324</v>
      </c>
      <c r="B19" s="286">
        <v>9000000</v>
      </c>
      <c r="C19" s="285" t="s">
        <v>323</v>
      </c>
      <c r="D19" s="171" t="s">
        <v>357</v>
      </c>
      <c r="E19" s="166" t="s">
        <v>8</v>
      </c>
      <c r="F19" s="166"/>
    </row>
    <row r="20" spans="1:6" ht="15.75" x14ac:dyDescent="0.25">
      <c r="A20" s="287" t="s">
        <v>174</v>
      </c>
      <c r="B20" s="288">
        <f>B19+B18+B17+B16+B15+B14+B13+B12+B11+B10+B9+B8+B7</f>
        <v>2958773957</v>
      </c>
      <c r="C20" s="289"/>
      <c r="D20" s="172"/>
      <c r="E20" s="172"/>
      <c r="F20" s="173">
        <f>SUM(F7:F19)</f>
        <v>244976755</v>
      </c>
    </row>
    <row r="21" spans="1:6" ht="15.75" x14ac:dyDescent="0.25">
      <c r="A21" s="280"/>
      <c r="B21" s="280"/>
      <c r="C21" s="280"/>
    </row>
    <row r="22" spans="1:6" ht="15.75" x14ac:dyDescent="0.25">
      <c r="A22" s="280"/>
      <c r="B22" s="280"/>
      <c r="C22" s="290"/>
    </row>
    <row r="23" spans="1:6" ht="15.75" x14ac:dyDescent="0.25">
      <c r="A23" s="280"/>
      <c r="B23" s="280"/>
      <c r="C23" s="280"/>
    </row>
    <row r="24" spans="1:6" ht="15.75" x14ac:dyDescent="0.25">
      <c r="A24" s="280"/>
      <c r="B24" s="280"/>
      <c r="C24" s="280"/>
    </row>
    <row r="25" spans="1:6" ht="15.75" x14ac:dyDescent="0.25">
      <c r="A25" s="280"/>
      <c r="B25" s="280"/>
      <c r="C25" s="280"/>
    </row>
    <row r="26" spans="1:6" ht="15.75" x14ac:dyDescent="0.25">
      <c r="A26" s="280"/>
      <c r="B26" s="280"/>
      <c r="C26" s="280"/>
    </row>
    <row r="27" spans="1:6" ht="15.75" x14ac:dyDescent="0.25">
      <c r="A27" s="280"/>
      <c r="B27" s="280"/>
      <c r="C27" s="280"/>
    </row>
    <row r="28" spans="1:6" ht="15.75" x14ac:dyDescent="0.25">
      <c r="A28" s="280"/>
      <c r="B28" s="280"/>
      <c r="C28" s="280"/>
    </row>
    <row r="29" spans="1:6" ht="15.75" x14ac:dyDescent="0.25">
      <c r="A29" s="280"/>
      <c r="B29" s="280"/>
      <c r="C29" s="280"/>
    </row>
    <row r="30" spans="1:6" ht="15.75" x14ac:dyDescent="0.25">
      <c r="A30" s="280"/>
      <c r="B30" s="280"/>
      <c r="C30" s="280"/>
    </row>
    <row r="31" spans="1:6" ht="15.75" x14ac:dyDescent="0.25">
      <c r="A31" s="280"/>
      <c r="B31" s="280"/>
      <c r="C31" s="280"/>
    </row>
    <row r="32" spans="1:6" ht="15.75" x14ac:dyDescent="0.25">
      <c r="A32" s="280"/>
      <c r="B32" s="280"/>
      <c r="C32" s="280"/>
    </row>
  </sheetData>
  <mergeCells count="3">
    <mergeCell ref="A5:F5"/>
    <mergeCell ref="C3:E4"/>
    <mergeCell ref="C2:E2"/>
  </mergeCells>
  <printOptions horizontalCentered="1"/>
  <pageMargins left="0.19685039370078741" right="0.19685039370078741" top="0.59055118110236227" bottom="0.59055118110236227" header="0.51181102362204722" footer="0.51181102362204722"/>
  <pageSetup paperSize="9" scale="66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50"/>
  </sheetPr>
  <dimension ref="A1:P35"/>
  <sheetViews>
    <sheetView tabSelected="1" zoomScaleNormal="100" zoomScaleSheetLayoutView="75" workbookViewId="0">
      <selection activeCell="D32" sqref="D32"/>
    </sheetView>
  </sheetViews>
  <sheetFormatPr defaultRowHeight="12.75" x14ac:dyDescent="0.2"/>
  <cols>
    <col min="1" max="1" width="8.42578125" style="116" customWidth="1"/>
    <col min="2" max="2" width="21.85546875" style="116" customWidth="1"/>
    <col min="3" max="3" width="38.42578125" style="116" customWidth="1"/>
    <col min="4" max="4" width="11.140625" style="116" customWidth="1"/>
    <col min="5" max="5" width="11.5703125" style="116" customWidth="1"/>
    <col min="6" max="8" width="9.140625" style="116"/>
    <col min="9" max="9" width="7.42578125" style="116" customWidth="1"/>
    <col min="10" max="12" width="9.140625" style="116"/>
    <col min="13" max="13" width="7.7109375" style="116" customWidth="1"/>
    <col min="14" max="14" width="8" style="116" customWidth="1"/>
    <col min="15" max="15" width="7.85546875" style="116" customWidth="1"/>
    <col min="16" max="16" width="8.140625" style="116" customWidth="1"/>
    <col min="17" max="17" width="7.7109375" style="116" customWidth="1"/>
    <col min="18" max="16384" width="9.140625" style="116"/>
  </cols>
  <sheetData>
    <row r="1" spans="1:16" x14ac:dyDescent="0.2">
      <c r="B1" s="780"/>
      <c r="C1" s="780"/>
      <c r="D1" s="780"/>
      <c r="E1" s="780"/>
    </row>
    <row r="2" spans="1:16" x14ac:dyDescent="0.2">
      <c r="B2" s="781" t="s">
        <v>471</v>
      </c>
      <c r="C2" s="781"/>
      <c r="D2" s="781"/>
      <c r="E2" s="781"/>
    </row>
    <row r="3" spans="1:16" ht="15.75" x14ac:dyDescent="0.2">
      <c r="A3" s="274"/>
      <c r="B3" s="782" t="s">
        <v>109</v>
      </c>
      <c r="C3" s="782"/>
      <c r="D3" s="783"/>
      <c r="E3" s="783"/>
    </row>
    <row r="4" spans="1:16" ht="12.75" customHeight="1" x14ac:dyDescent="0.2">
      <c r="A4" s="274"/>
      <c r="B4" s="792" t="s">
        <v>404</v>
      </c>
      <c r="C4" s="79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</row>
    <row r="5" spans="1:16" ht="17.25" customHeight="1" thickBot="1" x14ac:dyDescent="0.25">
      <c r="A5" s="274"/>
      <c r="B5" s="250"/>
      <c r="C5" s="250"/>
      <c r="D5" s="67"/>
      <c r="E5" s="68" t="s">
        <v>47</v>
      </c>
    </row>
    <row r="6" spans="1:16" ht="20.25" customHeight="1" thickTop="1" x14ac:dyDescent="0.2">
      <c r="A6" s="784" t="s">
        <v>0</v>
      </c>
      <c r="B6" s="786" t="s">
        <v>114</v>
      </c>
      <c r="C6" s="786" t="s">
        <v>56</v>
      </c>
      <c r="D6" s="788" t="s">
        <v>57</v>
      </c>
      <c r="E6" s="789"/>
    </row>
    <row r="7" spans="1:16" ht="15.75" customHeight="1" x14ac:dyDescent="0.2">
      <c r="A7" s="785"/>
      <c r="B7" s="787"/>
      <c r="C7" s="787"/>
      <c r="D7" s="790"/>
      <c r="E7" s="791"/>
    </row>
    <row r="8" spans="1:16" ht="30.75" customHeight="1" x14ac:dyDescent="0.25">
      <c r="A8" s="434" t="s">
        <v>111</v>
      </c>
      <c r="B8" s="435" t="s">
        <v>58</v>
      </c>
      <c r="C8" s="436" t="s">
        <v>59</v>
      </c>
      <c r="D8" s="439"/>
      <c r="E8" s="440">
        <v>500</v>
      </c>
    </row>
    <row r="9" spans="1:16" ht="15.75" x14ac:dyDescent="0.25">
      <c r="A9" s="434" t="s">
        <v>112</v>
      </c>
      <c r="B9" s="435" t="s">
        <v>247</v>
      </c>
      <c r="C9" s="436"/>
      <c r="D9" s="439"/>
      <c r="E9" s="440">
        <f>SUM(E10:E11)</f>
        <v>7000</v>
      </c>
      <c r="F9" s="117"/>
    </row>
    <row r="10" spans="1:16" ht="15.75" x14ac:dyDescent="0.25">
      <c r="A10" s="434" t="s">
        <v>113</v>
      </c>
      <c r="B10" s="435"/>
      <c r="C10" s="403" t="s">
        <v>206</v>
      </c>
      <c r="D10" s="441"/>
      <c r="E10" s="442">
        <v>2000</v>
      </c>
    </row>
    <row r="11" spans="1:16" ht="25.5" customHeight="1" thickBot="1" x14ac:dyDescent="0.3">
      <c r="A11" s="434" t="s">
        <v>110</v>
      </c>
      <c r="B11" s="435"/>
      <c r="C11" s="403" t="s">
        <v>294</v>
      </c>
      <c r="D11" s="441"/>
      <c r="E11" s="442">
        <v>5000</v>
      </c>
    </row>
    <row r="12" spans="1:16" ht="21" customHeight="1" thickTop="1" thickBot="1" x14ac:dyDescent="0.3">
      <c r="A12" s="437"/>
      <c r="B12" s="438" t="s">
        <v>61</v>
      </c>
      <c r="C12" s="438"/>
      <c r="D12" s="778">
        <f>E8+E9</f>
        <v>7500</v>
      </c>
      <c r="E12" s="779"/>
    </row>
    <row r="13" spans="1:16" ht="15.75" thickTop="1" x14ac:dyDescent="0.2">
      <c r="A13" s="274"/>
      <c r="B13" s="274"/>
      <c r="C13" s="274"/>
    </row>
    <row r="14" spans="1:16" ht="15" x14ac:dyDescent="0.2">
      <c r="A14" s="274"/>
      <c r="B14" s="274"/>
      <c r="C14" s="274"/>
    </row>
    <row r="15" spans="1:16" ht="15" x14ac:dyDescent="0.2">
      <c r="A15" s="274"/>
      <c r="B15" s="274"/>
      <c r="C15" s="274"/>
    </row>
    <row r="16" spans="1:16" ht="15" x14ac:dyDescent="0.2">
      <c r="A16" s="274"/>
      <c r="B16" s="274"/>
      <c r="C16" s="274"/>
    </row>
    <row r="17" spans="1:4" ht="15" x14ac:dyDescent="0.2">
      <c r="A17" s="274"/>
      <c r="B17" s="274"/>
      <c r="C17" s="274"/>
    </row>
    <row r="18" spans="1:4" ht="15" x14ac:dyDescent="0.2">
      <c r="A18" s="274"/>
      <c r="B18" s="274"/>
      <c r="C18" s="274"/>
    </row>
    <row r="19" spans="1:4" ht="15" x14ac:dyDescent="0.2">
      <c r="A19" s="274"/>
      <c r="B19" s="274"/>
      <c r="C19" s="274"/>
    </row>
    <row r="20" spans="1:4" ht="15" x14ac:dyDescent="0.2">
      <c r="A20" s="274"/>
      <c r="B20" s="274"/>
      <c r="C20" s="274"/>
      <c r="D20" s="118"/>
    </row>
    <row r="21" spans="1:4" ht="15" x14ac:dyDescent="0.2">
      <c r="A21" s="275"/>
      <c r="B21" s="275"/>
      <c r="C21" s="275"/>
    </row>
    <row r="22" spans="1:4" ht="15" x14ac:dyDescent="0.2">
      <c r="A22" s="275"/>
      <c r="B22" s="275"/>
      <c r="C22" s="275"/>
    </row>
    <row r="23" spans="1:4" ht="15" x14ac:dyDescent="0.2">
      <c r="A23" s="275"/>
      <c r="B23" s="275"/>
      <c r="C23" s="275"/>
    </row>
    <row r="24" spans="1:4" ht="3" customHeight="1" x14ac:dyDescent="0.2">
      <c r="A24" s="275"/>
      <c r="B24" s="275"/>
      <c r="C24" s="275"/>
    </row>
    <row r="25" spans="1:4" ht="15" hidden="1" x14ac:dyDescent="0.2">
      <c r="A25" s="275"/>
      <c r="B25" s="275"/>
      <c r="C25" s="275"/>
    </row>
    <row r="26" spans="1:4" ht="15" hidden="1" x14ac:dyDescent="0.2">
      <c r="A26" s="275"/>
      <c r="B26" s="275"/>
      <c r="C26" s="275"/>
      <c r="D26" s="117"/>
    </row>
    <row r="27" spans="1:4" ht="15" hidden="1" x14ac:dyDescent="0.2">
      <c r="A27" s="275"/>
      <c r="B27" s="275"/>
      <c r="C27" s="275"/>
    </row>
    <row r="28" spans="1:4" ht="15" hidden="1" x14ac:dyDescent="0.2">
      <c r="A28" s="275"/>
      <c r="B28" s="275"/>
      <c r="C28" s="275"/>
      <c r="D28" s="119"/>
    </row>
    <row r="29" spans="1:4" ht="15" hidden="1" x14ac:dyDescent="0.2">
      <c r="A29" s="274"/>
      <c r="B29" s="274"/>
      <c r="C29" s="274"/>
    </row>
    <row r="30" spans="1:4" ht="15.75" hidden="1" x14ac:dyDescent="0.2">
      <c r="A30" s="274"/>
      <c r="B30" s="276"/>
      <c r="C30" s="277"/>
      <c r="D30" s="119"/>
    </row>
    <row r="31" spans="1:4" ht="15.75" x14ac:dyDescent="0.2">
      <c r="A31" s="274"/>
      <c r="B31" s="278"/>
      <c r="C31" s="277"/>
      <c r="D31" s="120"/>
    </row>
    <row r="32" spans="1:4" ht="15.75" x14ac:dyDescent="0.2">
      <c r="A32" s="274"/>
      <c r="B32" s="278"/>
      <c r="C32" s="277"/>
      <c r="D32" s="120"/>
    </row>
    <row r="33" spans="1:4" ht="15.75" x14ac:dyDescent="0.2">
      <c r="A33" s="274"/>
      <c r="B33" s="279"/>
      <c r="C33" s="277"/>
      <c r="D33" s="121"/>
    </row>
    <row r="34" spans="1:4" ht="15" x14ac:dyDescent="0.2">
      <c r="A34" s="274"/>
      <c r="B34" s="274"/>
      <c r="C34" s="274"/>
    </row>
    <row r="35" spans="1:4" ht="15" x14ac:dyDescent="0.2">
      <c r="A35" s="274"/>
      <c r="B35" s="274"/>
      <c r="C35" s="274"/>
      <c r="D35" s="118"/>
    </row>
  </sheetData>
  <mergeCells count="9">
    <mergeCell ref="D12:E12"/>
    <mergeCell ref="B1:E1"/>
    <mergeCell ref="B2:E2"/>
    <mergeCell ref="B3:E3"/>
    <mergeCell ref="A6:A7"/>
    <mergeCell ref="B6:B7"/>
    <mergeCell ref="C6:C7"/>
    <mergeCell ref="D6:E7"/>
    <mergeCell ref="B4:C4"/>
  </mergeCells>
  <phoneticPr fontId="0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80" orientation="landscape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R35"/>
  <sheetViews>
    <sheetView zoomScaleNormal="100" zoomScaleSheetLayoutView="75" workbookViewId="0">
      <selection activeCell="G28" sqref="G28"/>
    </sheetView>
  </sheetViews>
  <sheetFormatPr defaultRowHeight="12.75" x14ac:dyDescent="0.2"/>
  <cols>
    <col min="2" max="2" width="4.7109375" customWidth="1"/>
    <col min="3" max="3" width="23.7109375" customWidth="1"/>
    <col min="4" max="4" width="10.5703125" customWidth="1"/>
    <col min="9" max="9" width="7.42578125" customWidth="1"/>
    <col min="13" max="13" width="7.7109375" customWidth="1"/>
    <col min="14" max="14" width="8" customWidth="1"/>
    <col min="15" max="15" width="7.85546875" customWidth="1"/>
    <col min="16" max="16" width="8.140625" customWidth="1"/>
    <col min="17" max="17" width="7.7109375" customWidth="1"/>
  </cols>
  <sheetData>
    <row r="2" spans="1:18" x14ac:dyDescent="0.2">
      <c r="B2" s="795" t="s">
        <v>472</v>
      </c>
      <c r="C2" s="795"/>
      <c r="D2" s="795"/>
      <c r="E2" s="795"/>
      <c r="F2" s="795"/>
      <c r="G2" s="795"/>
      <c r="H2" s="795"/>
      <c r="I2" s="795"/>
      <c r="J2" s="795"/>
      <c r="K2" s="795"/>
      <c r="L2" s="795"/>
      <c r="M2" s="795"/>
    </row>
    <row r="3" spans="1:18" ht="15.75" x14ac:dyDescent="0.2">
      <c r="A3" s="270"/>
      <c r="B3" s="796" t="s">
        <v>483</v>
      </c>
      <c r="C3" s="796"/>
      <c r="D3" s="797"/>
      <c r="E3" s="797"/>
      <c r="F3" s="797"/>
      <c r="G3" s="797"/>
      <c r="H3" s="797"/>
      <c r="I3" s="797"/>
      <c r="J3" s="797"/>
      <c r="K3" s="797"/>
      <c r="L3" s="797"/>
      <c r="M3" s="797"/>
    </row>
    <row r="4" spans="1:18" ht="15.75" x14ac:dyDescent="0.2">
      <c r="A4" s="270"/>
      <c r="B4" s="798"/>
      <c r="C4" s="798"/>
      <c r="D4" s="799"/>
      <c r="E4" s="799"/>
      <c r="F4" s="799"/>
      <c r="G4" s="799"/>
      <c r="H4" s="799"/>
      <c r="I4" s="799"/>
      <c r="J4" s="799"/>
      <c r="K4" s="799"/>
      <c r="L4" s="799"/>
      <c r="M4" s="799"/>
    </row>
    <row r="5" spans="1:18" ht="17.25" customHeight="1" thickBot="1" x14ac:dyDescent="0.25">
      <c r="A5" s="270"/>
      <c r="B5" s="271"/>
      <c r="C5" s="271"/>
      <c r="D5" s="142"/>
      <c r="E5" s="142"/>
      <c r="F5" s="142"/>
      <c r="H5" s="148"/>
      <c r="I5" s="148"/>
      <c r="J5" s="148"/>
      <c r="K5" s="148"/>
      <c r="L5" s="148"/>
      <c r="M5" s="148"/>
      <c r="Q5" s="142" t="s">
        <v>47</v>
      </c>
    </row>
    <row r="6" spans="1:18" ht="20.25" customHeight="1" x14ac:dyDescent="0.25">
      <c r="A6" s="270"/>
      <c r="B6" s="793" t="s">
        <v>273</v>
      </c>
      <c r="C6" s="272" t="s">
        <v>274</v>
      </c>
      <c r="D6" s="143" t="s">
        <v>275</v>
      </c>
      <c r="E6" s="144"/>
      <c r="F6" s="144"/>
      <c r="G6" s="144"/>
      <c r="H6" s="144"/>
      <c r="I6" s="144"/>
      <c r="J6" s="144"/>
      <c r="K6" s="144"/>
      <c r="L6" s="144"/>
      <c r="M6" s="144"/>
      <c r="N6" s="588"/>
      <c r="O6" s="588"/>
      <c r="P6" s="588"/>
      <c r="Q6" s="589"/>
    </row>
    <row r="7" spans="1:18" ht="15.75" customHeight="1" x14ac:dyDescent="0.2">
      <c r="A7" s="270"/>
      <c r="B7" s="794"/>
      <c r="C7" s="596" t="s">
        <v>276</v>
      </c>
      <c r="D7" s="591" t="s">
        <v>277</v>
      </c>
      <c r="E7" s="590">
        <v>2018</v>
      </c>
      <c r="F7" s="590">
        <v>2019</v>
      </c>
      <c r="G7" s="590">
        <v>2020</v>
      </c>
      <c r="H7" s="590">
        <v>2021</v>
      </c>
      <c r="I7" s="590">
        <v>2022</v>
      </c>
      <c r="J7" s="591">
        <v>2023</v>
      </c>
      <c r="K7" s="591">
        <v>2024</v>
      </c>
      <c r="L7" s="591">
        <v>2025</v>
      </c>
      <c r="M7" s="591">
        <v>2026</v>
      </c>
      <c r="N7" s="601">
        <v>2027</v>
      </c>
      <c r="O7" s="601">
        <v>2028</v>
      </c>
      <c r="P7" s="601">
        <v>2029</v>
      </c>
      <c r="Q7" s="602">
        <v>2030</v>
      </c>
    </row>
    <row r="8" spans="1:18" ht="31.5" x14ac:dyDescent="0.2">
      <c r="A8" s="270"/>
      <c r="B8" s="597" t="s">
        <v>111</v>
      </c>
      <c r="C8" s="598" t="s">
        <v>301</v>
      </c>
      <c r="D8" s="145" t="s">
        <v>302</v>
      </c>
      <c r="E8" s="594">
        <v>10715</v>
      </c>
      <c r="F8" s="594">
        <v>9911</v>
      </c>
      <c r="G8" s="594">
        <v>8160</v>
      </c>
      <c r="H8" s="594"/>
      <c r="I8" s="594"/>
      <c r="J8" s="594"/>
      <c r="K8" s="594"/>
      <c r="L8" s="594"/>
      <c r="M8" s="594"/>
      <c r="N8" s="592"/>
      <c r="O8" s="592"/>
      <c r="P8" s="592"/>
      <c r="Q8" s="593"/>
    </row>
    <row r="9" spans="1:18" s="498" customFormat="1" ht="15.75" x14ac:dyDescent="0.2">
      <c r="A9" s="270"/>
      <c r="B9" s="597">
        <v>2</v>
      </c>
      <c r="C9" s="598" t="s">
        <v>484</v>
      </c>
      <c r="D9" s="145">
        <v>2019</v>
      </c>
      <c r="E9" s="594"/>
      <c r="F9" s="594">
        <v>4320</v>
      </c>
      <c r="G9" s="594">
        <v>4320</v>
      </c>
      <c r="H9" s="594">
        <v>34212</v>
      </c>
      <c r="I9" s="594">
        <v>33780</v>
      </c>
      <c r="J9" s="594">
        <v>33348</v>
      </c>
      <c r="K9" s="594">
        <v>32916</v>
      </c>
      <c r="L9" s="594">
        <v>32484</v>
      </c>
      <c r="M9" s="594">
        <v>32052</v>
      </c>
      <c r="N9" s="592">
        <v>31620</v>
      </c>
      <c r="O9" s="592">
        <v>31188</v>
      </c>
      <c r="P9" s="592">
        <v>30756</v>
      </c>
      <c r="Q9" s="593">
        <v>30324</v>
      </c>
      <c r="R9" s="595"/>
    </row>
    <row r="10" spans="1:18" ht="16.5" thickBot="1" x14ac:dyDescent="0.25">
      <c r="A10" s="270"/>
      <c r="B10" s="273"/>
      <c r="C10" s="599" t="s">
        <v>278</v>
      </c>
      <c r="D10" s="146"/>
      <c r="E10" s="147">
        <f>SUM(E8:E8)</f>
        <v>10715</v>
      </c>
      <c r="F10" s="147">
        <f>SUM(F8:F9)</f>
        <v>14231</v>
      </c>
      <c r="G10" s="147">
        <f t="shared" ref="G10:Q10" si="0">SUM(G8:G9)</f>
        <v>12480</v>
      </c>
      <c r="H10" s="147">
        <f t="shared" si="0"/>
        <v>34212</v>
      </c>
      <c r="I10" s="147">
        <f t="shared" si="0"/>
        <v>33780</v>
      </c>
      <c r="J10" s="147">
        <f t="shared" si="0"/>
        <v>33348</v>
      </c>
      <c r="K10" s="147">
        <f t="shared" si="0"/>
        <v>32916</v>
      </c>
      <c r="L10" s="147">
        <f t="shared" si="0"/>
        <v>32484</v>
      </c>
      <c r="M10" s="147">
        <f t="shared" si="0"/>
        <v>32052</v>
      </c>
      <c r="N10" s="147">
        <f t="shared" si="0"/>
        <v>31620</v>
      </c>
      <c r="O10" s="147">
        <f t="shared" si="0"/>
        <v>31188</v>
      </c>
      <c r="P10" s="147">
        <f t="shared" si="0"/>
        <v>30756</v>
      </c>
      <c r="Q10" s="600">
        <f t="shared" si="0"/>
        <v>30324</v>
      </c>
    </row>
    <row r="11" spans="1:18" ht="15" x14ac:dyDescent="0.2">
      <c r="A11" s="270"/>
      <c r="B11" s="270"/>
      <c r="C11" s="270"/>
    </row>
    <row r="12" spans="1:18" ht="15" x14ac:dyDescent="0.2">
      <c r="A12" s="270"/>
      <c r="B12" s="270"/>
      <c r="C12" s="270"/>
    </row>
    <row r="13" spans="1:18" ht="15" x14ac:dyDescent="0.2">
      <c r="A13" s="270"/>
      <c r="B13" s="270"/>
      <c r="C13" s="270"/>
    </row>
    <row r="14" spans="1:18" ht="15" x14ac:dyDescent="0.2">
      <c r="A14" s="270"/>
      <c r="B14" s="270"/>
      <c r="C14" s="270"/>
    </row>
    <row r="15" spans="1:18" ht="15" x14ac:dyDescent="0.2">
      <c r="A15" s="270"/>
      <c r="B15" s="270"/>
      <c r="C15" s="270"/>
    </row>
    <row r="16" spans="1:18" ht="15" x14ac:dyDescent="0.2">
      <c r="A16" s="270"/>
      <c r="B16" s="270"/>
      <c r="C16" s="270"/>
    </row>
    <row r="17" spans="1:3" ht="15" x14ac:dyDescent="0.2">
      <c r="A17" s="270"/>
      <c r="B17" s="270"/>
      <c r="C17" s="270"/>
    </row>
    <row r="18" spans="1:3" ht="15" x14ac:dyDescent="0.2">
      <c r="A18" s="270"/>
      <c r="B18" s="270"/>
      <c r="C18" s="270"/>
    </row>
    <row r="19" spans="1:3" ht="15" x14ac:dyDescent="0.2">
      <c r="A19" s="270"/>
      <c r="B19" s="270"/>
      <c r="C19" s="270"/>
    </row>
    <row r="20" spans="1:3" ht="15" x14ac:dyDescent="0.2">
      <c r="A20" s="270"/>
      <c r="B20" s="270"/>
      <c r="C20" s="270"/>
    </row>
    <row r="21" spans="1:3" ht="15" x14ac:dyDescent="0.2">
      <c r="A21" s="270"/>
      <c r="B21" s="270"/>
      <c r="C21" s="270"/>
    </row>
    <row r="22" spans="1:3" ht="15" x14ac:dyDescent="0.2">
      <c r="A22" s="270"/>
      <c r="B22" s="270"/>
      <c r="C22" s="270"/>
    </row>
    <row r="23" spans="1:3" ht="15" x14ac:dyDescent="0.2">
      <c r="A23" s="270"/>
      <c r="B23" s="270"/>
      <c r="C23" s="270"/>
    </row>
    <row r="24" spans="1:3" ht="15" x14ac:dyDescent="0.2">
      <c r="A24" s="270"/>
      <c r="B24" s="270"/>
      <c r="C24" s="270"/>
    </row>
    <row r="25" spans="1:3" ht="15" x14ac:dyDescent="0.2">
      <c r="A25" s="270"/>
      <c r="B25" s="270"/>
      <c r="C25" s="270"/>
    </row>
    <row r="26" spans="1:3" ht="15" x14ac:dyDescent="0.2">
      <c r="A26" s="270"/>
      <c r="B26" s="270"/>
      <c r="C26" s="270"/>
    </row>
    <row r="27" spans="1:3" ht="15" x14ac:dyDescent="0.2">
      <c r="A27" s="270"/>
      <c r="B27" s="270"/>
      <c r="C27" s="270"/>
    </row>
    <row r="28" spans="1:3" ht="15" x14ac:dyDescent="0.2">
      <c r="A28" s="270"/>
      <c r="B28" s="270"/>
      <c r="C28" s="270"/>
    </row>
    <row r="29" spans="1:3" ht="15" x14ac:dyDescent="0.2">
      <c r="A29" s="270"/>
      <c r="B29" s="270"/>
      <c r="C29" s="270"/>
    </row>
    <row r="30" spans="1:3" ht="15" x14ac:dyDescent="0.2">
      <c r="A30" s="270"/>
      <c r="B30" s="270"/>
      <c r="C30" s="270"/>
    </row>
    <row r="31" spans="1:3" ht="15" x14ac:dyDescent="0.2">
      <c r="A31" s="270"/>
      <c r="B31" s="270"/>
      <c r="C31" s="270"/>
    </row>
    <row r="32" spans="1:3" ht="15" x14ac:dyDescent="0.2">
      <c r="A32" s="270"/>
      <c r="B32" s="270"/>
      <c r="C32" s="270"/>
    </row>
    <row r="33" spans="1:3" ht="15" x14ac:dyDescent="0.2">
      <c r="A33" s="270"/>
      <c r="B33" s="270"/>
      <c r="C33" s="270"/>
    </row>
    <row r="34" spans="1:3" ht="15" x14ac:dyDescent="0.2">
      <c r="A34" s="270"/>
      <c r="B34" s="270"/>
      <c r="C34" s="270"/>
    </row>
    <row r="35" spans="1:3" ht="15" x14ac:dyDescent="0.2">
      <c r="A35" s="270"/>
      <c r="B35" s="270"/>
      <c r="C35" s="270"/>
    </row>
  </sheetData>
  <mergeCells count="4">
    <mergeCell ref="B6:B7"/>
    <mergeCell ref="B2:M2"/>
    <mergeCell ref="B3:M3"/>
    <mergeCell ref="B4:M4"/>
  </mergeCells>
  <phoneticPr fontId="0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9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50"/>
  </sheetPr>
  <dimension ref="A1:P36"/>
  <sheetViews>
    <sheetView zoomScaleNormal="100" zoomScaleSheetLayoutView="75" workbookViewId="0">
      <selection activeCell="N11" sqref="N11"/>
    </sheetView>
  </sheetViews>
  <sheetFormatPr defaultColWidth="8" defaultRowHeight="15.75" x14ac:dyDescent="0.25"/>
  <cols>
    <col min="1" max="1" width="4.42578125" style="95" customWidth="1"/>
    <col min="2" max="2" width="29.7109375" style="91" customWidth="1"/>
    <col min="3" max="3" width="9.140625" style="91" customWidth="1"/>
    <col min="4" max="4" width="8.5703125" style="91" customWidth="1"/>
    <col min="5" max="5" width="9.140625" style="91" customWidth="1"/>
    <col min="6" max="6" width="9.7109375" style="91" customWidth="1"/>
    <col min="7" max="7" width="8.28515625" style="91" customWidth="1"/>
    <col min="8" max="8" width="8.85546875" style="91" customWidth="1"/>
    <col min="9" max="9" width="8.28515625" style="91" customWidth="1"/>
    <col min="10" max="10" width="8.5703125" style="91" customWidth="1"/>
    <col min="11" max="11" width="9.140625" style="91" customWidth="1"/>
    <col min="12" max="12" width="8.140625" style="91" customWidth="1"/>
    <col min="13" max="13" width="8.42578125" style="91" customWidth="1"/>
    <col min="14" max="14" width="8.7109375" style="91" customWidth="1"/>
    <col min="15" max="15" width="10" style="95" customWidth="1"/>
    <col min="16" max="16" width="8.140625" style="91" customWidth="1"/>
    <col min="17" max="17" width="7.7109375" style="91" customWidth="1"/>
    <col min="18" max="25" width="8" style="91"/>
    <col min="26" max="26" width="10.140625" style="91" bestFit="1" customWidth="1"/>
    <col min="27" max="16384" width="8" style="91"/>
  </cols>
  <sheetData>
    <row r="1" spans="1:16" ht="12.75" customHeight="1" x14ac:dyDescent="0.25">
      <c r="A1" s="800" t="s">
        <v>482</v>
      </c>
      <c r="B1" s="800"/>
      <c r="C1" s="800"/>
      <c r="D1" s="800"/>
      <c r="E1" s="800"/>
      <c r="F1" s="800"/>
      <c r="G1" s="800"/>
      <c r="H1" s="800"/>
      <c r="I1" s="800"/>
      <c r="J1" s="800"/>
      <c r="K1" s="800"/>
      <c r="L1" s="800"/>
      <c r="M1" s="800"/>
      <c r="N1" s="800"/>
      <c r="O1" s="800"/>
    </row>
    <row r="2" spans="1:16" ht="19.5" customHeight="1" x14ac:dyDescent="0.25">
      <c r="A2" s="801" t="s">
        <v>405</v>
      </c>
      <c r="B2" s="801"/>
      <c r="C2" s="801"/>
      <c r="D2" s="801"/>
      <c r="E2" s="801"/>
      <c r="F2" s="801"/>
      <c r="G2" s="801"/>
      <c r="H2" s="801"/>
      <c r="I2" s="801"/>
      <c r="J2" s="801"/>
      <c r="K2" s="801"/>
      <c r="L2" s="801"/>
      <c r="M2" s="801"/>
      <c r="N2" s="801"/>
      <c r="O2" s="801"/>
    </row>
    <row r="3" spans="1:16" ht="16.5" customHeight="1" thickBot="1" x14ac:dyDescent="0.3">
      <c r="A3" s="378"/>
      <c r="B3" s="378"/>
      <c r="C3" s="378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 t="s">
        <v>47</v>
      </c>
    </row>
    <row r="4" spans="1:16" s="95" customFormat="1" ht="19.5" customHeight="1" thickTop="1" x14ac:dyDescent="0.25">
      <c r="A4" s="256" t="s">
        <v>136</v>
      </c>
      <c r="B4" s="257" t="s">
        <v>114</v>
      </c>
      <c r="C4" s="257" t="s">
        <v>207</v>
      </c>
      <c r="D4" s="93" t="s">
        <v>208</v>
      </c>
      <c r="E4" s="93" t="s">
        <v>209</v>
      </c>
      <c r="F4" s="93" t="s">
        <v>210</v>
      </c>
      <c r="G4" s="93" t="s">
        <v>211</v>
      </c>
      <c r="H4" s="93" t="s">
        <v>212</v>
      </c>
      <c r="I4" s="93" t="s">
        <v>213</v>
      </c>
      <c r="J4" s="93" t="s">
        <v>214</v>
      </c>
      <c r="K4" s="93" t="s">
        <v>215</v>
      </c>
      <c r="L4" s="93" t="s">
        <v>216</v>
      </c>
      <c r="M4" s="93" t="s">
        <v>217</v>
      </c>
      <c r="N4" s="93" t="s">
        <v>218</v>
      </c>
      <c r="O4" s="94" t="s">
        <v>174</v>
      </c>
    </row>
    <row r="5" spans="1:16" s="96" customFormat="1" ht="17.25" customHeight="1" x14ac:dyDescent="0.2">
      <c r="A5" s="258" t="s">
        <v>111</v>
      </c>
      <c r="B5" s="454" t="s">
        <v>219</v>
      </c>
      <c r="C5" s="455"/>
      <c r="D5" s="455"/>
      <c r="E5" s="455"/>
      <c r="F5" s="455"/>
      <c r="G5" s="455"/>
      <c r="H5" s="455"/>
      <c r="I5" s="455"/>
      <c r="J5" s="455"/>
      <c r="K5" s="455"/>
      <c r="L5" s="455"/>
      <c r="M5" s="455"/>
      <c r="N5" s="455"/>
      <c r="O5" s="463">
        <f t="shared" ref="O5:O12" si="0">SUM(C5:N5)</f>
        <v>0</v>
      </c>
    </row>
    <row r="6" spans="1:16" s="98" customFormat="1" ht="20.25" customHeight="1" x14ac:dyDescent="0.2">
      <c r="A6" s="258" t="s">
        <v>112</v>
      </c>
      <c r="B6" s="259" t="s">
        <v>94</v>
      </c>
      <c r="C6" s="456">
        <v>59570</v>
      </c>
      <c r="D6" s="456">
        <v>59570</v>
      </c>
      <c r="E6" s="456">
        <v>59570</v>
      </c>
      <c r="F6" s="456">
        <v>59570</v>
      </c>
      <c r="G6" s="456">
        <v>59570</v>
      </c>
      <c r="H6" s="456">
        <v>59570</v>
      </c>
      <c r="I6" s="456">
        <v>156270</v>
      </c>
      <c r="J6" s="456">
        <v>56270</v>
      </c>
      <c r="K6" s="456">
        <v>56270</v>
      </c>
      <c r="L6" s="456">
        <v>56270</v>
      </c>
      <c r="M6" s="456">
        <v>70120</v>
      </c>
      <c r="N6" s="456">
        <v>196647</v>
      </c>
      <c r="O6" s="463">
        <f>C6+D6+E6+F6+G6+H6+I6+J6+K6+L6+M6+N6</f>
        <v>949267</v>
      </c>
      <c r="P6" s="97"/>
    </row>
    <row r="7" spans="1:16" s="98" customFormat="1" ht="15.75" customHeight="1" x14ac:dyDescent="0.2">
      <c r="A7" s="258" t="s">
        <v>113</v>
      </c>
      <c r="B7" s="260" t="s">
        <v>183</v>
      </c>
      <c r="C7" s="456">
        <v>4091</v>
      </c>
      <c r="D7" s="456">
        <v>4000</v>
      </c>
      <c r="E7" s="456">
        <v>4000</v>
      </c>
      <c r="F7" s="456">
        <v>10091</v>
      </c>
      <c r="G7" s="456">
        <v>4000</v>
      </c>
      <c r="H7" s="456">
        <v>3500</v>
      </c>
      <c r="I7" s="456">
        <v>4000</v>
      </c>
      <c r="J7" s="456">
        <v>4000</v>
      </c>
      <c r="K7" s="456">
        <v>4000</v>
      </c>
      <c r="L7" s="456">
        <v>4414</v>
      </c>
      <c r="M7" s="456">
        <v>5000</v>
      </c>
      <c r="N7" s="456">
        <v>4000</v>
      </c>
      <c r="O7" s="463">
        <f t="shared" ref="O7:O11" si="1">SUM(C7:N7)</f>
        <v>55096</v>
      </c>
      <c r="P7" s="97"/>
    </row>
    <row r="8" spans="1:16" s="98" customFormat="1" ht="31.5" x14ac:dyDescent="0.2">
      <c r="A8" s="258" t="s">
        <v>110</v>
      </c>
      <c r="B8" s="260" t="s">
        <v>184</v>
      </c>
      <c r="C8" s="456"/>
      <c r="D8" s="456">
        <v>201390</v>
      </c>
      <c r="E8" s="456">
        <v>135082</v>
      </c>
      <c r="F8" s="456">
        <v>300000</v>
      </c>
      <c r="G8" s="456">
        <v>314949</v>
      </c>
      <c r="H8" s="456">
        <v>123575</v>
      </c>
      <c r="I8" s="456">
        <v>150000</v>
      </c>
      <c r="J8" s="456">
        <v>29832</v>
      </c>
      <c r="K8" s="456">
        <v>304500</v>
      </c>
      <c r="L8" s="456">
        <v>279050</v>
      </c>
      <c r="M8" s="456">
        <v>338647</v>
      </c>
      <c r="N8" s="456">
        <v>57437</v>
      </c>
      <c r="O8" s="463">
        <f>SUM(C8:N8)</f>
        <v>2234462</v>
      </c>
      <c r="P8" s="97"/>
    </row>
    <row r="9" spans="1:16" s="98" customFormat="1" x14ac:dyDescent="0.2">
      <c r="A9" s="258" t="s">
        <v>137</v>
      </c>
      <c r="B9" s="260" t="s">
        <v>1</v>
      </c>
      <c r="C9" s="456">
        <v>100</v>
      </c>
      <c r="D9" s="456">
        <v>100</v>
      </c>
      <c r="E9" s="456">
        <v>225650</v>
      </c>
      <c r="F9" s="456">
        <v>150</v>
      </c>
      <c r="G9" s="456">
        <v>150</v>
      </c>
      <c r="H9" s="456">
        <v>100</v>
      </c>
      <c r="I9" s="456">
        <v>100</v>
      </c>
      <c r="J9" s="456">
        <v>100</v>
      </c>
      <c r="K9" s="456">
        <v>350000</v>
      </c>
      <c r="L9" s="456">
        <v>100</v>
      </c>
      <c r="M9" s="456">
        <v>2880</v>
      </c>
      <c r="N9" s="456">
        <v>181000</v>
      </c>
      <c r="O9" s="463">
        <f t="shared" si="1"/>
        <v>760430</v>
      </c>
      <c r="P9" s="97"/>
    </row>
    <row r="10" spans="1:16" s="98" customFormat="1" x14ac:dyDescent="0.2">
      <c r="A10" s="258" t="s">
        <v>138</v>
      </c>
      <c r="B10" s="260" t="s">
        <v>229</v>
      </c>
      <c r="C10" s="456">
        <v>38000</v>
      </c>
      <c r="D10" s="456">
        <v>13000</v>
      </c>
      <c r="E10" s="456">
        <v>33000</v>
      </c>
      <c r="F10" s="456">
        <v>40000</v>
      </c>
      <c r="G10" s="456">
        <v>28164</v>
      </c>
      <c r="H10" s="456">
        <v>20000</v>
      </c>
      <c r="I10" s="456">
        <v>16000</v>
      </c>
      <c r="J10" s="456">
        <v>27500</v>
      </c>
      <c r="K10" s="456">
        <v>25000</v>
      </c>
      <c r="L10" s="456">
        <v>39882</v>
      </c>
      <c r="M10" s="456">
        <v>14000</v>
      </c>
      <c r="N10" s="456">
        <v>16000</v>
      </c>
      <c r="O10" s="463">
        <f t="shared" si="1"/>
        <v>310546</v>
      </c>
      <c r="P10" s="97"/>
    </row>
    <row r="11" spans="1:16" s="98" customFormat="1" x14ac:dyDescent="0.2">
      <c r="A11" s="258" t="s">
        <v>139</v>
      </c>
      <c r="B11" s="260" t="s">
        <v>230</v>
      </c>
      <c r="C11" s="456"/>
      <c r="D11" s="456"/>
      <c r="E11" s="456">
        <v>100853</v>
      </c>
      <c r="F11" s="456"/>
      <c r="G11" s="456">
        <v>25081</v>
      </c>
      <c r="H11" s="456"/>
      <c r="I11" s="456"/>
      <c r="J11" s="456">
        <v>89977</v>
      </c>
      <c r="K11" s="456">
        <v>37324</v>
      </c>
      <c r="L11" s="456"/>
      <c r="M11" s="456"/>
      <c r="N11" s="456">
        <v>50000</v>
      </c>
      <c r="O11" s="463">
        <f t="shared" si="1"/>
        <v>303235</v>
      </c>
      <c r="P11" s="97"/>
    </row>
    <row r="12" spans="1:16" s="98" customFormat="1" ht="31.5" x14ac:dyDescent="0.2">
      <c r="A12" s="258" t="s">
        <v>140</v>
      </c>
      <c r="B12" s="260" t="s">
        <v>231</v>
      </c>
      <c r="C12" s="456">
        <v>40</v>
      </c>
      <c r="D12" s="456">
        <v>40</v>
      </c>
      <c r="E12" s="456">
        <v>40</v>
      </c>
      <c r="F12" s="456">
        <v>40</v>
      </c>
      <c r="G12" s="456">
        <v>40</v>
      </c>
      <c r="H12" s="456">
        <v>40</v>
      </c>
      <c r="I12" s="456">
        <v>40</v>
      </c>
      <c r="J12" s="456">
        <v>40</v>
      </c>
      <c r="K12" s="456">
        <v>40</v>
      </c>
      <c r="L12" s="456">
        <v>1000</v>
      </c>
      <c r="M12" s="456">
        <v>40</v>
      </c>
      <c r="N12" s="456">
        <v>100</v>
      </c>
      <c r="O12" s="463">
        <f t="shared" si="0"/>
        <v>1500</v>
      </c>
      <c r="P12" s="97"/>
    </row>
    <row r="13" spans="1:16" s="98" customFormat="1" ht="31.5" x14ac:dyDescent="0.2">
      <c r="A13" s="258" t="s">
        <v>141</v>
      </c>
      <c r="B13" s="260" t="s">
        <v>232</v>
      </c>
      <c r="C13" s="456">
        <v>400</v>
      </c>
      <c r="D13" s="456">
        <v>400</v>
      </c>
      <c r="E13" s="456">
        <v>500</v>
      </c>
      <c r="F13" s="456">
        <v>400</v>
      </c>
      <c r="G13" s="456">
        <v>500</v>
      </c>
      <c r="H13" s="456">
        <v>500</v>
      </c>
      <c r="I13" s="456">
        <v>400</v>
      </c>
      <c r="J13" s="456">
        <v>400</v>
      </c>
      <c r="K13" s="456">
        <v>500</v>
      </c>
      <c r="L13" s="456">
        <v>400</v>
      </c>
      <c r="M13" s="456">
        <v>410</v>
      </c>
      <c r="N13" s="456">
        <v>2190</v>
      </c>
      <c r="O13" s="463">
        <f>SUM(C13:N13)</f>
        <v>7000</v>
      </c>
      <c r="P13" s="97"/>
    </row>
    <row r="14" spans="1:16" s="98" customFormat="1" ht="16.5" thickBot="1" x14ac:dyDescent="0.25">
      <c r="A14" s="258" t="s">
        <v>142</v>
      </c>
      <c r="B14" s="457" t="s">
        <v>188</v>
      </c>
      <c r="C14" s="456">
        <v>83670</v>
      </c>
      <c r="D14" s="456">
        <v>83670</v>
      </c>
      <c r="E14" s="456">
        <v>83670</v>
      </c>
      <c r="F14" s="456">
        <v>83670</v>
      </c>
      <c r="G14" s="456">
        <v>83670</v>
      </c>
      <c r="H14" s="456">
        <v>82508</v>
      </c>
      <c r="I14" s="456">
        <v>83670</v>
      </c>
      <c r="J14" s="456">
        <v>83670</v>
      </c>
      <c r="K14" s="456">
        <v>83670</v>
      </c>
      <c r="L14" s="456">
        <v>83670</v>
      </c>
      <c r="M14" s="456">
        <v>83670</v>
      </c>
      <c r="N14" s="456">
        <v>383681</v>
      </c>
      <c r="O14" s="463">
        <f>SUM(C14:N14)</f>
        <v>1302889</v>
      </c>
      <c r="P14" s="97"/>
    </row>
    <row r="15" spans="1:16" s="96" customFormat="1" ht="20.25" customHeight="1" thickTop="1" thickBot="1" x14ac:dyDescent="0.25">
      <c r="A15" s="258" t="s">
        <v>143</v>
      </c>
      <c r="B15" s="458" t="s">
        <v>220</v>
      </c>
      <c r="C15" s="459">
        <f t="shared" ref="C15:N15" si="2">SUM(C6:C14)</f>
        <v>185871</v>
      </c>
      <c r="D15" s="459">
        <f t="shared" si="2"/>
        <v>362170</v>
      </c>
      <c r="E15" s="459">
        <f t="shared" si="2"/>
        <v>642365</v>
      </c>
      <c r="F15" s="459">
        <f t="shared" si="2"/>
        <v>493921</v>
      </c>
      <c r="G15" s="459">
        <f t="shared" si="2"/>
        <v>516124</v>
      </c>
      <c r="H15" s="459">
        <f t="shared" si="2"/>
        <v>289793</v>
      </c>
      <c r="I15" s="459">
        <f t="shared" si="2"/>
        <v>410480</v>
      </c>
      <c r="J15" s="459">
        <f t="shared" si="2"/>
        <v>291789</v>
      </c>
      <c r="K15" s="459">
        <f t="shared" si="2"/>
        <v>861304</v>
      </c>
      <c r="L15" s="459">
        <f t="shared" si="2"/>
        <v>464786</v>
      </c>
      <c r="M15" s="459">
        <f t="shared" si="2"/>
        <v>514767</v>
      </c>
      <c r="N15" s="459">
        <f t="shared" si="2"/>
        <v>891055</v>
      </c>
      <c r="O15" s="464">
        <f>SUM(C15:N15)</f>
        <v>5924425</v>
      </c>
      <c r="P15" s="99"/>
    </row>
    <row r="16" spans="1:16" s="96" customFormat="1" ht="14.25" customHeight="1" thickTop="1" x14ac:dyDescent="0.2">
      <c r="A16" s="258" t="s">
        <v>144</v>
      </c>
      <c r="B16" s="454" t="s">
        <v>293</v>
      </c>
      <c r="C16" s="455"/>
      <c r="D16" s="455"/>
      <c r="E16" s="455"/>
      <c r="F16" s="455"/>
      <c r="G16" s="455"/>
      <c r="H16" s="455"/>
      <c r="I16" s="455"/>
      <c r="J16" s="455"/>
      <c r="K16" s="455"/>
      <c r="L16" s="455"/>
      <c r="M16" s="455"/>
      <c r="N16" s="455"/>
      <c r="O16" s="463"/>
      <c r="P16" s="99"/>
    </row>
    <row r="17" spans="1:16" s="98" customFormat="1" x14ac:dyDescent="0.2">
      <c r="A17" s="258" t="s">
        <v>179</v>
      </c>
      <c r="B17" s="261" t="s">
        <v>201</v>
      </c>
      <c r="C17" s="456">
        <v>43340</v>
      </c>
      <c r="D17" s="456">
        <v>45230</v>
      </c>
      <c r="E17" s="456">
        <v>45250</v>
      </c>
      <c r="F17" s="456">
        <v>45200</v>
      </c>
      <c r="G17" s="456">
        <v>47001</v>
      </c>
      <c r="H17" s="456">
        <v>45250</v>
      </c>
      <c r="I17" s="456">
        <v>45260</v>
      </c>
      <c r="J17" s="456">
        <v>45250</v>
      </c>
      <c r="K17" s="456">
        <v>45250</v>
      </c>
      <c r="L17" s="456">
        <v>45240</v>
      </c>
      <c r="M17" s="456">
        <v>45250</v>
      </c>
      <c r="N17" s="456">
        <v>45250</v>
      </c>
      <c r="O17" s="463">
        <f t="shared" ref="O17:O26" si="3">SUM(C17:N17)</f>
        <v>542771</v>
      </c>
      <c r="P17" s="97"/>
    </row>
    <row r="18" spans="1:16" s="98" customFormat="1" x14ac:dyDescent="0.2">
      <c r="A18" s="258" t="s">
        <v>182</v>
      </c>
      <c r="B18" s="217" t="s">
        <v>43</v>
      </c>
      <c r="C18" s="456">
        <v>9120</v>
      </c>
      <c r="D18" s="456">
        <v>8970</v>
      </c>
      <c r="E18" s="456">
        <v>8980</v>
      </c>
      <c r="F18" s="456">
        <v>8980</v>
      </c>
      <c r="G18" s="456">
        <v>9980</v>
      </c>
      <c r="H18" s="456">
        <v>8960</v>
      </c>
      <c r="I18" s="456">
        <v>8970</v>
      </c>
      <c r="J18" s="456">
        <v>8970</v>
      </c>
      <c r="K18" s="456">
        <v>8970</v>
      </c>
      <c r="L18" s="456">
        <v>8670</v>
      </c>
      <c r="M18" s="456">
        <v>8670</v>
      </c>
      <c r="N18" s="456">
        <v>9865</v>
      </c>
      <c r="O18" s="463">
        <f t="shared" si="3"/>
        <v>109105</v>
      </c>
      <c r="P18" s="97"/>
    </row>
    <row r="19" spans="1:16" s="98" customFormat="1" x14ac:dyDescent="0.2">
      <c r="A19" s="258" t="s">
        <v>221</v>
      </c>
      <c r="B19" s="262" t="s">
        <v>203</v>
      </c>
      <c r="C19" s="456">
        <v>57200</v>
      </c>
      <c r="D19" s="456">
        <v>57500</v>
      </c>
      <c r="E19" s="456">
        <v>58100</v>
      </c>
      <c r="F19" s="456">
        <v>57100</v>
      </c>
      <c r="G19" s="456">
        <v>57500</v>
      </c>
      <c r="H19" s="456">
        <v>56900</v>
      </c>
      <c r="I19" s="456">
        <v>59800</v>
      </c>
      <c r="J19" s="456">
        <v>59900</v>
      </c>
      <c r="K19" s="456">
        <v>58500</v>
      </c>
      <c r="L19" s="456">
        <v>58800</v>
      </c>
      <c r="M19" s="456">
        <v>65560</v>
      </c>
      <c r="N19" s="456">
        <v>59419</v>
      </c>
      <c r="O19" s="463">
        <f t="shared" si="3"/>
        <v>706279</v>
      </c>
      <c r="P19" s="97"/>
    </row>
    <row r="20" spans="1:16" s="98" customFormat="1" x14ac:dyDescent="0.2">
      <c r="A20" s="258" t="s">
        <v>222</v>
      </c>
      <c r="B20" s="262" t="s">
        <v>100</v>
      </c>
      <c r="C20" s="456">
        <v>2910</v>
      </c>
      <c r="D20" s="456">
        <v>2910</v>
      </c>
      <c r="E20" s="456">
        <v>2500</v>
      </c>
      <c r="F20" s="456">
        <v>2910</v>
      </c>
      <c r="G20" s="456">
        <v>2000</v>
      </c>
      <c r="H20" s="456">
        <v>2000</v>
      </c>
      <c r="I20" s="456">
        <v>2910</v>
      </c>
      <c r="J20" s="456">
        <v>2910</v>
      </c>
      <c r="K20" s="456">
        <v>2000</v>
      </c>
      <c r="L20" s="456">
        <v>2410</v>
      </c>
      <c r="M20" s="456">
        <v>9904</v>
      </c>
      <c r="N20" s="456">
        <v>9624</v>
      </c>
      <c r="O20" s="463">
        <f t="shared" si="3"/>
        <v>44988</v>
      </c>
      <c r="P20" s="97"/>
    </row>
    <row r="21" spans="1:16" s="98" customFormat="1" x14ac:dyDescent="0.2">
      <c r="A21" s="258" t="s">
        <v>223</v>
      </c>
      <c r="B21" s="262" t="s">
        <v>101</v>
      </c>
      <c r="C21" s="456">
        <v>65925</v>
      </c>
      <c r="D21" s="456">
        <v>65925</v>
      </c>
      <c r="E21" s="456">
        <v>65925</v>
      </c>
      <c r="F21" s="456">
        <v>65969</v>
      </c>
      <c r="G21" s="456">
        <v>65945</v>
      </c>
      <c r="H21" s="456">
        <v>65925</v>
      </c>
      <c r="I21" s="456">
        <v>65925</v>
      </c>
      <c r="J21" s="456">
        <v>65925</v>
      </c>
      <c r="K21" s="456">
        <v>65925</v>
      </c>
      <c r="L21" s="456">
        <v>65925</v>
      </c>
      <c r="M21" s="456">
        <v>65925</v>
      </c>
      <c r="N21" s="456">
        <v>58810</v>
      </c>
      <c r="O21" s="463">
        <f t="shared" si="3"/>
        <v>784049</v>
      </c>
      <c r="P21" s="97"/>
    </row>
    <row r="22" spans="1:16" s="98" customFormat="1" x14ac:dyDescent="0.2">
      <c r="A22" s="258" t="s">
        <v>224</v>
      </c>
      <c r="B22" s="262" t="s">
        <v>97</v>
      </c>
      <c r="C22" s="456">
        <v>500</v>
      </c>
      <c r="D22" s="456"/>
      <c r="E22" s="456">
        <v>500</v>
      </c>
      <c r="F22" s="456"/>
      <c r="G22" s="456">
        <v>500</v>
      </c>
      <c r="H22" s="456"/>
      <c r="I22" s="456">
        <v>500</v>
      </c>
      <c r="J22" s="456"/>
      <c r="K22" s="456">
        <v>500</v>
      </c>
      <c r="L22" s="456"/>
      <c r="M22" s="456">
        <v>500</v>
      </c>
      <c r="N22" s="456"/>
      <c r="O22" s="463">
        <f t="shared" si="3"/>
        <v>3000</v>
      </c>
      <c r="P22" s="97"/>
    </row>
    <row r="23" spans="1:16" s="98" customFormat="1" x14ac:dyDescent="0.2">
      <c r="A23" s="258" t="s">
        <v>225</v>
      </c>
      <c r="B23" s="262" t="s">
        <v>98</v>
      </c>
      <c r="C23" s="456">
        <v>400000</v>
      </c>
      <c r="D23" s="456">
        <v>38458</v>
      </c>
      <c r="E23" s="456">
        <v>150000</v>
      </c>
      <c r="F23" s="456">
        <v>360000</v>
      </c>
      <c r="G23" s="456">
        <v>218668</v>
      </c>
      <c r="H23" s="456">
        <v>376903</v>
      </c>
      <c r="I23" s="456">
        <v>300000</v>
      </c>
      <c r="J23" s="456">
        <v>113500</v>
      </c>
      <c r="K23" s="456">
        <v>310000</v>
      </c>
      <c r="L23" s="456">
        <v>500000</v>
      </c>
      <c r="M23" s="456">
        <v>215935</v>
      </c>
      <c r="N23" s="456">
        <v>204511</v>
      </c>
      <c r="O23" s="463">
        <f t="shared" si="3"/>
        <v>3187975</v>
      </c>
      <c r="P23" s="97"/>
    </row>
    <row r="24" spans="1:16" s="98" customFormat="1" x14ac:dyDescent="0.2">
      <c r="A24" s="258" t="s">
        <v>226</v>
      </c>
      <c r="B24" s="262" t="s">
        <v>99</v>
      </c>
      <c r="C24" s="456"/>
      <c r="D24" s="456"/>
      <c r="E24" s="456"/>
      <c r="F24" s="456">
        <v>5000</v>
      </c>
      <c r="G24" s="456"/>
      <c r="H24" s="456">
        <v>60000</v>
      </c>
      <c r="I24" s="456">
        <v>52574</v>
      </c>
      <c r="J24" s="456">
        <v>30731</v>
      </c>
      <c r="K24" s="456">
        <v>15000</v>
      </c>
      <c r="L24" s="456">
        <v>5668</v>
      </c>
      <c r="M24" s="456">
        <v>40000</v>
      </c>
      <c r="N24" s="456">
        <v>57538</v>
      </c>
      <c r="O24" s="463">
        <f t="shared" si="3"/>
        <v>266511</v>
      </c>
      <c r="P24" s="97"/>
    </row>
    <row r="25" spans="1:16" s="98" customFormat="1" ht="16.5" thickBot="1" x14ac:dyDescent="0.25">
      <c r="A25" s="263" t="s">
        <v>227</v>
      </c>
      <c r="B25" s="264" t="s">
        <v>289</v>
      </c>
      <c r="C25" s="460">
        <v>23300</v>
      </c>
      <c r="D25" s="460">
        <v>24000</v>
      </c>
      <c r="E25" s="460">
        <v>23000</v>
      </c>
      <c r="F25" s="460">
        <v>23000</v>
      </c>
      <c r="G25" s="460">
        <v>24000</v>
      </c>
      <c r="H25" s="460">
        <v>24000</v>
      </c>
      <c r="I25" s="460">
        <v>23000</v>
      </c>
      <c r="J25" s="460">
        <v>23300</v>
      </c>
      <c r="K25" s="460">
        <v>23300</v>
      </c>
      <c r="L25" s="460">
        <v>23300</v>
      </c>
      <c r="M25" s="460">
        <v>24000</v>
      </c>
      <c r="N25" s="460">
        <v>21547</v>
      </c>
      <c r="O25" s="463">
        <f t="shared" si="3"/>
        <v>279747</v>
      </c>
      <c r="P25" s="97"/>
    </row>
    <row r="26" spans="1:16" s="96" customFormat="1" ht="20.25" customHeight="1" thickTop="1" thickBot="1" x14ac:dyDescent="0.25">
      <c r="A26" s="265" t="s">
        <v>227</v>
      </c>
      <c r="B26" s="461" t="s">
        <v>228</v>
      </c>
      <c r="C26" s="462">
        <f t="shared" ref="C26:N26" si="4">SUM(C17:C25)</f>
        <v>602295</v>
      </c>
      <c r="D26" s="462">
        <f t="shared" si="4"/>
        <v>242993</v>
      </c>
      <c r="E26" s="462">
        <f t="shared" si="4"/>
        <v>354255</v>
      </c>
      <c r="F26" s="462">
        <f t="shared" si="4"/>
        <v>568159</v>
      </c>
      <c r="G26" s="462">
        <f t="shared" si="4"/>
        <v>425594</v>
      </c>
      <c r="H26" s="462">
        <f t="shared" si="4"/>
        <v>639938</v>
      </c>
      <c r="I26" s="462">
        <f t="shared" si="4"/>
        <v>558939</v>
      </c>
      <c r="J26" s="462">
        <f t="shared" si="4"/>
        <v>350486</v>
      </c>
      <c r="K26" s="462">
        <f t="shared" si="4"/>
        <v>529445</v>
      </c>
      <c r="L26" s="462">
        <f t="shared" si="4"/>
        <v>710013</v>
      </c>
      <c r="M26" s="462">
        <f t="shared" si="4"/>
        <v>475744</v>
      </c>
      <c r="N26" s="462">
        <f t="shared" si="4"/>
        <v>466564</v>
      </c>
      <c r="O26" s="465">
        <f t="shared" si="3"/>
        <v>5924425</v>
      </c>
      <c r="P26" s="100"/>
    </row>
    <row r="27" spans="1:16" ht="16.5" thickTop="1" x14ac:dyDescent="0.25">
      <c r="A27" s="266"/>
      <c r="B27" s="267"/>
      <c r="C27" s="267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1"/>
    </row>
    <row r="28" spans="1:16" x14ac:dyDescent="0.25">
      <c r="A28" s="266"/>
      <c r="B28" s="268"/>
      <c r="C28" s="268"/>
    </row>
    <row r="29" spans="1:16" x14ac:dyDescent="0.25">
      <c r="A29" s="269"/>
      <c r="B29" s="268"/>
      <c r="C29" s="268"/>
    </row>
    <row r="30" spans="1:16" x14ac:dyDescent="0.25">
      <c r="A30" s="269"/>
      <c r="B30" s="268"/>
      <c r="C30" s="268"/>
    </row>
    <row r="31" spans="1:16" x14ac:dyDescent="0.25">
      <c r="A31" s="269"/>
      <c r="B31" s="268"/>
      <c r="C31" s="268"/>
    </row>
    <row r="32" spans="1:16" x14ac:dyDescent="0.25">
      <c r="A32" s="269"/>
      <c r="B32" s="268"/>
      <c r="C32" s="268"/>
    </row>
    <row r="33" spans="1:3" x14ac:dyDescent="0.25">
      <c r="A33" s="269"/>
      <c r="B33" s="268"/>
      <c r="C33" s="268"/>
    </row>
    <row r="34" spans="1:3" x14ac:dyDescent="0.25">
      <c r="A34" s="269"/>
      <c r="B34" s="268"/>
      <c r="C34" s="268"/>
    </row>
    <row r="35" spans="1:3" x14ac:dyDescent="0.25">
      <c r="A35" s="269"/>
      <c r="B35" s="268"/>
      <c r="C35" s="268"/>
    </row>
    <row r="36" spans="1:3" x14ac:dyDescent="0.25">
      <c r="A36" s="269"/>
      <c r="B36" s="268"/>
      <c r="C36" s="268"/>
    </row>
  </sheetData>
  <mergeCells count="2">
    <mergeCell ref="A1:O1"/>
    <mergeCell ref="A2:O2"/>
  </mergeCells>
  <phoneticPr fontId="0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8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50"/>
  </sheetPr>
  <dimension ref="A1:J36"/>
  <sheetViews>
    <sheetView zoomScaleNormal="100" zoomScaleSheetLayoutView="75" workbookViewId="0">
      <selection activeCell="D13" sqref="D13"/>
    </sheetView>
  </sheetViews>
  <sheetFormatPr defaultColWidth="8" defaultRowHeight="12.75" x14ac:dyDescent="0.2"/>
  <cols>
    <col min="1" max="1" width="5.5703125" style="66" customWidth="1"/>
    <col min="2" max="2" width="35.28515625" style="71" customWidth="1"/>
    <col min="3" max="3" width="23.7109375" style="71" customWidth="1"/>
    <col min="4" max="4" width="19.42578125" style="71" customWidth="1"/>
    <col min="5" max="5" width="17.28515625" style="71" customWidth="1"/>
    <col min="6" max="8" width="8" style="71"/>
    <col min="9" max="9" width="7.42578125" style="71" customWidth="1"/>
    <col min="10" max="12" width="8" style="71"/>
    <col min="13" max="13" width="7.7109375" style="71" customWidth="1"/>
    <col min="14" max="14" width="8" style="71"/>
    <col min="15" max="15" width="7.85546875" style="71" customWidth="1"/>
    <col min="16" max="16" width="8.140625" style="71" customWidth="1"/>
    <col min="17" max="17" width="7.7109375" style="71" customWidth="1"/>
    <col min="18" max="16384" width="8" style="71"/>
  </cols>
  <sheetData>
    <row r="1" spans="1:10" ht="12.75" customHeight="1" x14ac:dyDescent="0.2">
      <c r="A1" s="780"/>
      <c r="B1" s="780"/>
      <c r="C1" s="780"/>
      <c r="D1" s="780"/>
      <c r="E1" s="780"/>
      <c r="F1" s="70"/>
      <c r="G1" s="70"/>
      <c r="H1" s="70"/>
      <c r="I1" s="70"/>
      <c r="J1" s="70"/>
    </row>
    <row r="2" spans="1:10" x14ac:dyDescent="0.2">
      <c r="A2" s="803" t="s">
        <v>481</v>
      </c>
      <c r="B2" s="803"/>
      <c r="C2" s="803"/>
      <c r="D2" s="803"/>
      <c r="E2" s="803"/>
      <c r="F2" s="72"/>
      <c r="G2" s="72"/>
      <c r="H2" s="72"/>
      <c r="I2" s="72"/>
      <c r="J2" s="72"/>
    </row>
    <row r="3" spans="1:10" ht="15.75" x14ac:dyDescent="0.2">
      <c r="A3" s="782" t="s">
        <v>68</v>
      </c>
      <c r="B3" s="782"/>
      <c r="C3" s="782"/>
      <c r="D3" s="783"/>
      <c r="E3" s="783"/>
    </row>
    <row r="4" spans="1:10" ht="15.75" x14ac:dyDescent="0.2">
      <c r="A4" s="782" t="s">
        <v>69</v>
      </c>
      <c r="B4" s="782"/>
      <c r="C4" s="782"/>
      <c r="D4" s="802"/>
      <c r="E4" s="802"/>
    </row>
    <row r="5" spans="1:10" s="73" customFormat="1" ht="17.25" customHeight="1" thickBot="1" x14ac:dyDescent="0.25">
      <c r="A5" s="242"/>
      <c r="B5" s="243"/>
      <c r="C5" s="243"/>
      <c r="E5" s="83" t="s">
        <v>151</v>
      </c>
    </row>
    <row r="6" spans="1:10" s="76" customFormat="1" ht="36.75" customHeight="1" thickBot="1" x14ac:dyDescent="0.25">
      <c r="A6" s="244" t="s">
        <v>136</v>
      </c>
      <c r="B6" s="245" t="s">
        <v>63</v>
      </c>
      <c r="C6" s="245" t="s">
        <v>64</v>
      </c>
      <c r="D6" s="74" t="s">
        <v>70</v>
      </c>
      <c r="E6" s="75" t="s">
        <v>71</v>
      </c>
    </row>
    <row r="7" spans="1:10" ht="31.5" customHeight="1" x14ac:dyDescent="0.2">
      <c r="A7" s="254" t="s">
        <v>111</v>
      </c>
      <c r="B7" s="255" t="s">
        <v>72</v>
      </c>
      <c r="C7" s="691">
        <v>38000</v>
      </c>
      <c r="D7" s="156">
        <v>39880</v>
      </c>
      <c r="E7" s="155">
        <v>1880</v>
      </c>
      <c r="G7" s="78"/>
    </row>
    <row r="8" spans="1:10" ht="24.75" customHeight="1" x14ac:dyDescent="0.2">
      <c r="A8" s="246" t="s">
        <v>112</v>
      </c>
      <c r="B8" s="247" t="s">
        <v>73</v>
      </c>
      <c r="C8" s="692">
        <v>38200</v>
      </c>
      <c r="D8" s="79">
        <v>38954</v>
      </c>
      <c r="E8" s="80">
        <v>754</v>
      </c>
      <c r="G8" s="78"/>
    </row>
    <row r="9" spans="1:10" ht="18" customHeight="1" thickBot="1" x14ac:dyDescent="0.25">
      <c r="A9" s="248"/>
      <c r="B9" s="249" t="s">
        <v>174</v>
      </c>
      <c r="C9" s="693">
        <f>SUM(C7:C8)</f>
        <v>76200</v>
      </c>
      <c r="D9" s="81">
        <f>SUM(D7:D8)</f>
        <v>78834</v>
      </c>
      <c r="E9" s="77">
        <f>SUM(E7:E8)</f>
        <v>2634</v>
      </c>
    </row>
    <row r="10" spans="1:10" ht="15.75" x14ac:dyDescent="0.2">
      <c r="A10" s="250"/>
      <c r="B10" s="251"/>
      <c r="C10" s="251"/>
    </row>
    <row r="11" spans="1:10" ht="15.75" x14ac:dyDescent="0.2">
      <c r="A11" s="250"/>
      <c r="B11" s="251"/>
      <c r="C11" s="251"/>
    </row>
    <row r="12" spans="1:10" ht="15.75" x14ac:dyDescent="0.2">
      <c r="A12" s="250"/>
      <c r="B12" s="251"/>
      <c r="C12" s="251"/>
    </row>
    <row r="13" spans="1:10" ht="15.75" x14ac:dyDescent="0.2">
      <c r="A13" s="250"/>
      <c r="B13" s="251"/>
      <c r="C13" s="251"/>
    </row>
    <row r="14" spans="1:10" ht="15.75" x14ac:dyDescent="0.2">
      <c r="A14" s="250"/>
      <c r="B14" s="251"/>
      <c r="C14" s="251"/>
    </row>
    <row r="15" spans="1:10" ht="15.75" x14ac:dyDescent="0.2">
      <c r="A15" s="250"/>
      <c r="B15" s="251"/>
      <c r="C15" s="251"/>
    </row>
    <row r="16" spans="1:10" ht="15.75" x14ac:dyDescent="0.2">
      <c r="A16" s="250"/>
      <c r="B16" s="251"/>
      <c r="C16" s="251"/>
    </row>
    <row r="17" spans="1:4" ht="15.75" x14ac:dyDescent="0.2">
      <c r="A17" s="250"/>
      <c r="B17" s="251"/>
      <c r="C17" s="251"/>
    </row>
    <row r="18" spans="1:4" ht="15.75" x14ac:dyDescent="0.2">
      <c r="A18" s="250"/>
      <c r="B18" s="251"/>
      <c r="C18" s="251"/>
    </row>
    <row r="19" spans="1:4" ht="15.75" x14ac:dyDescent="0.2">
      <c r="A19" s="250"/>
      <c r="B19" s="251"/>
      <c r="C19" s="251"/>
    </row>
    <row r="20" spans="1:4" ht="15.75" x14ac:dyDescent="0.2">
      <c r="A20" s="250"/>
      <c r="B20" s="251"/>
      <c r="C20" s="251"/>
    </row>
    <row r="21" spans="1:4" ht="15.75" x14ac:dyDescent="0.2">
      <c r="A21" s="250"/>
      <c r="B21" s="251"/>
      <c r="C21" s="251"/>
    </row>
    <row r="22" spans="1:4" ht="15.75" x14ac:dyDescent="0.2">
      <c r="A22" s="250"/>
      <c r="B22" s="251"/>
      <c r="C22" s="251"/>
    </row>
    <row r="23" spans="1:4" ht="15.75" x14ac:dyDescent="0.2">
      <c r="A23" s="250"/>
      <c r="B23" s="251"/>
      <c r="C23" s="251"/>
    </row>
    <row r="24" spans="1:4" ht="15.75" x14ac:dyDescent="0.2">
      <c r="A24" s="252"/>
      <c r="B24" s="253"/>
      <c r="C24" s="253"/>
    </row>
    <row r="25" spans="1:4" ht="15.75" x14ac:dyDescent="0.2">
      <c r="A25" s="252"/>
      <c r="B25" s="253"/>
      <c r="C25" s="253"/>
    </row>
    <row r="26" spans="1:4" ht="15.75" x14ac:dyDescent="0.2">
      <c r="A26" s="252"/>
      <c r="B26" s="253"/>
      <c r="C26" s="253"/>
    </row>
    <row r="27" spans="1:4" ht="15.75" x14ac:dyDescent="0.2">
      <c r="A27" s="252"/>
      <c r="B27" s="253"/>
      <c r="C27" s="253"/>
    </row>
    <row r="28" spans="1:4" ht="15.75" x14ac:dyDescent="0.2">
      <c r="A28" s="252"/>
      <c r="B28" s="253"/>
      <c r="C28" s="253"/>
    </row>
    <row r="29" spans="1:4" ht="15.75" x14ac:dyDescent="0.2">
      <c r="A29" s="252"/>
      <c r="B29" s="253"/>
      <c r="C29" s="253"/>
    </row>
    <row r="30" spans="1:4" ht="15.75" x14ac:dyDescent="0.2">
      <c r="A30" s="252"/>
      <c r="B30" s="253"/>
      <c r="C30" s="253"/>
    </row>
    <row r="31" spans="1:4" ht="15.75" x14ac:dyDescent="0.2">
      <c r="A31" s="252"/>
      <c r="B31" s="253"/>
      <c r="C31" s="253"/>
      <c r="D31" s="84"/>
    </row>
    <row r="32" spans="1:4" ht="15.75" x14ac:dyDescent="0.2">
      <c r="A32" s="250"/>
      <c r="B32" s="251"/>
      <c r="C32" s="251"/>
    </row>
    <row r="33" spans="1:3" ht="15.75" x14ac:dyDescent="0.2">
      <c r="A33" s="250"/>
      <c r="B33" s="251"/>
      <c r="C33" s="251"/>
    </row>
    <row r="34" spans="1:3" ht="15.75" x14ac:dyDescent="0.2">
      <c r="A34" s="250"/>
      <c r="B34" s="251"/>
      <c r="C34" s="251"/>
    </row>
    <row r="35" spans="1:3" ht="15.75" x14ac:dyDescent="0.2">
      <c r="A35" s="250"/>
      <c r="B35" s="251"/>
      <c r="C35" s="251"/>
    </row>
    <row r="36" spans="1:3" ht="15.75" x14ac:dyDescent="0.2">
      <c r="A36" s="250"/>
      <c r="B36" s="251"/>
      <c r="C36" s="251"/>
    </row>
  </sheetData>
  <mergeCells count="4">
    <mergeCell ref="A3:E3"/>
    <mergeCell ref="A4:E4"/>
    <mergeCell ref="A1:E1"/>
    <mergeCell ref="A2:E2"/>
  </mergeCells>
  <phoneticPr fontId="27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80" orientation="portrait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50"/>
  </sheetPr>
  <dimension ref="A1:H36"/>
  <sheetViews>
    <sheetView zoomScaleNormal="100" zoomScaleSheetLayoutView="75" workbookViewId="0">
      <selection activeCell="G28" sqref="G28"/>
    </sheetView>
  </sheetViews>
  <sheetFormatPr defaultColWidth="8" defaultRowHeight="12.75" x14ac:dyDescent="0.2"/>
  <cols>
    <col min="1" max="1" width="5.5703125" style="66" customWidth="1"/>
    <col min="2" max="2" width="33.42578125" style="71" customWidth="1"/>
    <col min="3" max="3" width="23.7109375" style="71" customWidth="1"/>
    <col min="4" max="8" width="8" style="71"/>
    <col min="9" max="9" width="7.42578125" style="71" customWidth="1"/>
    <col min="10" max="12" width="8" style="71"/>
    <col min="13" max="13" width="7.7109375" style="71" customWidth="1"/>
    <col min="14" max="14" width="8" style="71"/>
    <col min="15" max="15" width="7.85546875" style="71" customWidth="1"/>
    <col min="16" max="16" width="8.140625" style="71" customWidth="1"/>
    <col min="17" max="17" width="7.7109375" style="71" customWidth="1"/>
    <col min="18" max="16384" width="8" style="71"/>
  </cols>
  <sheetData>
    <row r="1" spans="1:8" ht="12.75" customHeight="1" x14ac:dyDescent="0.2">
      <c r="A1" s="780"/>
      <c r="B1" s="780"/>
      <c r="C1" s="780"/>
      <c r="D1" s="70"/>
      <c r="E1" s="70"/>
      <c r="F1" s="70"/>
      <c r="G1" s="70"/>
      <c r="H1" s="70"/>
    </row>
    <row r="2" spans="1:8" x14ac:dyDescent="0.2">
      <c r="A2" s="803" t="s">
        <v>480</v>
      </c>
      <c r="B2" s="803"/>
      <c r="C2" s="803"/>
      <c r="D2" s="72"/>
      <c r="E2" s="72"/>
      <c r="F2" s="72"/>
      <c r="G2" s="72"/>
      <c r="H2" s="72"/>
    </row>
    <row r="3" spans="1:8" ht="15.75" x14ac:dyDescent="0.2">
      <c r="A3" s="782" t="s">
        <v>62</v>
      </c>
      <c r="B3" s="782"/>
      <c r="C3" s="783"/>
    </row>
    <row r="4" spans="1:8" ht="15.75" x14ac:dyDescent="0.2">
      <c r="A4" s="782"/>
      <c r="B4" s="782"/>
      <c r="C4" s="802"/>
    </row>
    <row r="5" spans="1:8" s="73" customFormat="1" ht="17.25" customHeight="1" thickBot="1" x14ac:dyDescent="0.25">
      <c r="A5" s="242"/>
      <c r="B5" s="243"/>
      <c r="D5" s="73" t="s">
        <v>151</v>
      </c>
    </row>
    <row r="6" spans="1:8" s="76" customFormat="1" ht="30.75" customHeight="1" thickBot="1" x14ac:dyDescent="0.25">
      <c r="A6" s="244" t="s">
        <v>136</v>
      </c>
      <c r="B6" s="245" t="s">
        <v>63</v>
      </c>
      <c r="C6" s="75" t="s">
        <v>65</v>
      </c>
    </row>
    <row r="7" spans="1:8" ht="48" customHeight="1" x14ac:dyDescent="0.2">
      <c r="A7" s="246" t="s">
        <v>358</v>
      </c>
      <c r="B7" s="247" t="s">
        <v>66</v>
      </c>
      <c r="C7" s="80">
        <v>160</v>
      </c>
    </row>
    <row r="8" spans="1:8" ht="18" customHeight="1" thickBot="1" x14ac:dyDescent="0.25">
      <c r="A8" s="248"/>
      <c r="B8" s="249" t="s">
        <v>174</v>
      </c>
      <c r="C8" s="77">
        <v>160</v>
      </c>
    </row>
    <row r="9" spans="1:8" ht="15.75" x14ac:dyDescent="0.2">
      <c r="A9" s="250"/>
      <c r="B9" s="251"/>
    </row>
    <row r="10" spans="1:8" ht="15.75" x14ac:dyDescent="0.2">
      <c r="A10" s="250"/>
      <c r="B10" s="251"/>
    </row>
    <row r="11" spans="1:8" ht="15.75" x14ac:dyDescent="0.2">
      <c r="A11" s="250"/>
      <c r="B11" s="251"/>
    </row>
    <row r="12" spans="1:8" ht="15.75" x14ac:dyDescent="0.2">
      <c r="A12" s="250"/>
      <c r="B12" s="251"/>
    </row>
    <row r="13" spans="1:8" ht="15.75" x14ac:dyDescent="0.2">
      <c r="A13" s="250"/>
      <c r="B13" s="251"/>
    </row>
    <row r="14" spans="1:8" ht="15.75" x14ac:dyDescent="0.2">
      <c r="A14" s="250"/>
      <c r="B14" s="251"/>
    </row>
    <row r="15" spans="1:8" ht="15.75" x14ac:dyDescent="0.2">
      <c r="A15" s="250"/>
      <c r="B15" s="251"/>
    </row>
    <row r="16" spans="1:8" ht="15.75" x14ac:dyDescent="0.2">
      <c r="A16" s="250"/>
      <c r="B16" s="251"/>
    </row>
    <row r="17" spans="1:3" ht="15.75" x14ac:dyDescent="0.2">
      <c r="A17" s="250"/>
      <c r="B17" s="251"/>
    </row>
    <row r="18" spans="1:3" ht="15.75" x14ac:dyDescent="0.2">
      <c r="A18" s="250"/>
      <c r="B18" s="251"/>
    </row>
    <row r="19" spans="1:3" ht="15.75" x14ac:dyDescent="0.2">
      <c r="A19" s="250"/>
      <c r="B19" s="251"/>
    </row>
    <row r="20" spans="1:3" ht="15.75" x14ac:dyDescent="0.2">
      <c r="A20" s="250"/>
      <c r="B20" s="251"/>
    </row>
    <row r="21" spans="1:3" ht="15.75" x14ac:dyDescent="0.2">
      <c r="A21" s="250"/>
      <c r="B21" s="251"/>
    </row>
    <row r="22" spans="1:3" ht="15.75" x14ac:dyDescent="0.2">
      <c r="A22" s="250"/>
      <c r="B22" s="251"/>
    </row>
    <row r="23" spans="1:3" ht="15.75" x14ac:dyDescent="0.2">
      <c r="A23" s="250"/>
      <c r="B23" s="251"/>
    </row>
    <row r="24" spans="1:3" ht="15.75" x14ac:dyDescent="0.2">
      <c r="A24" s="252"/>
      <c r="B24" s="253"/>
    </row>
    <row r="25" spans="1:3" ht="15.75" x14ac:dyDescent="0.2">
      <c r="A25" s="252"/>
      <c r="B25" s="253"/>
    </row>
    <row r="26" spans="1:3" ht="15.75" x14ac:dyDescent="0.2">
      <c r="A26" s="252"/>
      <c r="B26" s="253"/>
    </row>
    <row r="27" spans="1:3" ht="15.75" x14ac:dyDescent="0.2">
      <c r="A27" s="252"/>
      <c r="B27" s="253"/>
    </row>
    <row r="28" spans="1:3" ht="15.75" x14ac:dyDescent="0.2">
      <c r="A28" s="252"/>
      <c r="B28" s="253"/>
    </row>
    <row r="29" spans="1:3" ht="15.75" x14ac:dyDescent="0.2">
      <c r="A29" s="252"/>
      <c r="B29" s="253"/>
    </row>
    <row r="30" spans="1:3" ht="15.75" x14ac:dyDescent="0.2">
      <c r="A30" s="252"/>
      <c r="B30" s="253"/>
    </row>
    <row r="31" spans="1:3" ht="15.75" x14ac:dyDescent="0.2">
      <c r="A31" s="252"/>
      <c r="B31" s="253"/>
      <c r="C31" s="84"/>
    </row>
    <row r="32" spans="1:3" ht="15.75" x14ac:dyDescent="0.2">
      <c r="A32" s="250"/>
      <c r="B32" s="251"/>
    </row>
    <row r="33" spans="1:2" ht="15.75" x14ac:dyDescent="0.2">
      <c r="A33" s="250"/>
      <c r="B33" s="251"/>
    </row>
    <row r="34" spans="1:2" ht="15.75" x14ac:dyDescent="0.2">
      <c r="A34" s="250"/>
      <c r="B34" s="251"/>
    </row>
    <row r="35" spans="1:2" ht="15.75" x14ac:dyDescent="0.2">
      <c r="A35" s="250"/>
      <c r="B35" s="251"/>
    </row>
    <row r="36" spans="1:2" ht="15.75" x14ac:dyDescent="0.2">
      <c r="A36" s="250"/>
      <c r="B36" s="251"/>
    </row>
  </sheetData>
  <mergeCells count="4">
    <mergeCell ref="A3:C3"/>
    <mergeCell ref="A4:C4"/>
    <mergeCell ref="A1:C1"/>
    <mergeCell ref="A2:C2"/>
  </mergeCells>
  <phoneticPr fontId="27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80" orientation="portrait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F14DC-06A2-4F43-841D-1DE0217AF783}">
  <dimension ref="B1:U20"/>
  <sheetViews>
    <sheetView topLeftCell="B10" zoomScaleNormal="100" workbookViewId="0">
      <selection activeCell="D25" sqref="D25"/>
    </sheetView>
  </sheetViews>
  <sheetFormatPr defaultRowHeight="12.75" x14ac:dyDescent="0.2"/>
  <cols>
    <col min="1" max="1" width="2.5703125" customWidth="1"/>
    <col min="2" max="2" width="46.140625" customWidth="1"/>
    <col min="3" max="3" width="5.42578125" customWidth="1"/>
    <col min="7" max="7" width="8.85546875" customWidth="1"/>
    <col min="8" max="8" width="1.85546875" hidden="1" customWidth="1"/>
    <col min="9" max="9" width="9.140625" customWidth="1"/>
    <col min="10" max="10" width="8" customWidth="1"/>
    <col min="11" max="12" width="9.140625" hidden="1" customWidth="1"/>
    <col min="13" max="13" width="8" customWidth="1"/>
    <col min="16" max="16" width="9.140625" customWidth="1"/>
    <col min="17" max="17" width="9" customWidth="1"/>
    <col min="18" max="18" width="9.140625" hidden="1" customWidth="1"/>
    <col min="19" max="19" width="8" customWidth="1"/>
    <col min="20" max="20" width="9.140625" hidden="1" customWidth="1"/>
    <col min="21" max="21" width="8" customWidth="1"/>
  </cols>
  <sheetData>
    <row r="1" spans="2:21" ht="12.75" customHeight="1" x14ac:dyDescent="0.2">
      <c r="B1" s="645"/>
      <c r="C1" s="645"/>
      <c r="D1" s="645"/>
      <c r="E1" s="645"/>
      <c r="F1" s="645"/>
      <c r="G1" s="645"/>
      <c r="H1" s="645"/>
      <c r="I1" s="645" t="s">
        <v>479</v>
      </c>
      <c r="J1" s="645"/>
      <c r="K1" s="645"/>
      <c r="L1" s="645"/>
      <c r="M1" s="645"/>
      <c r="N1" s="645"/>
      <c r="O1" s="645"/>
      <c r="P1" s="645"/>
      <c r="Q1" s="645"/>
      <c r="R1" s="645"/>
      <c r="S1" s="645"/>
      <c r="T1" s="645"/>
      <c r="U1" s="645"/>
    </row>
    <row r="2" spans="2:21" x14ac:dyDescent="0.2">
      <c r="B2" s="646"/>
      <c r="C2" s="646"/>
      <c r="D2" s="646" t="s">
        <v>74</v>
      </c>
      <c r="E2" s="646"/>
      <c r="F2" s="646"/>
      <c r="G2" s="646"/>
      <c r="H2" s="646"/>
      <c r="I2" s="646"/>
      <c r="J2" s="646"/>
      <c r="K2" s="646"/>
      <c r="L2" s="646"/>
      <c r="M2" s="646"/>
      <c r="N2" s="646"/>
      <c r="O2" s="646"/>
      <c r="P2" s="646"/>
      <c r="Q2" s="646"/>
      <c r="R2" s="646"/>
      <c r="S2" s="646"/>
      <c r="T2" s="646"/>
      <c r="U2" s="646"/>
    </row>
    <row r="3" spans="2:21" ht="13.5" thickBot="1" x14ac:dyDescent="0.25">
      <c r="B3" s="635"/>
      <c r="C3" s="635"/>
      <c r="D3" s="635"/>
      <c r="E3" s="810"/>
      <c r="F3" s="810"/>
      <c r="G3" s="810"/>
      <c r="H3" s="810"/>
      <c r="I3" s="810"/>
      <c r="J3" s="635"/>
      <c r="K3" s="636"/>
      <c r="L3" s="636"/>
      <c r="M3" s="636"/>
      <c r="N3" s="636"/>
      <c r="O3" s="636"/>
      <c r="P3" s="636"/>
      <c r="Q3" s="636"/>
      <c r="R3" s="811"/>
      <c r="S3" s="811"/>
      <c r="T3" s="812" t="s">
        <v>151</v>
      </c>
      <c r="U3" s="812"/>
    </row>
    <row r="4" spans="2:21" ht="27" customHeight="1" x14ac:dyDescent="0.2">
      <c r="B4" s="642" t="s">
        <v>114</v>
      </c>
      <c r="C4" s="643" t="s">
        <v>6</v>
      </c>
      <c r="D4" s="644"/>
      <c r="E4" s="808" t="s">
        <v>485</v>
      </c>
      <c r="F4" s="808"/>
      <c r="G4" s="808"/>
      <c r="H4" s="808"/>
      <c r="I4" s="808"/>
      <c r="J4" s="808"/>
      <c r="K4" s="808"/>
      <c r="L4" s="808"/>
      <c r="M4" s="808"/>
      <c r="N4" s="808"/>
      <c r="O4" s="808"/>
      <c r="P4" s="808"/>
      <c r="Q4" s="808"/>
      <c r="R4" s="808"/>
      <c r="S4" s="808"/>
      <c r="T4" s="808"/>
      <c r="U4" s="809"/>
    </row>
    <row r="5" spans="2:21" ht="18.75" customHeight="1" x14ac:dyDescent="0.2">
      <c r="B5" s="617" t="s">
        <v>42</v>
      </c>
      <c r="C5" s="618"/>
      <c r="D5" s="633" t="s">
        <v>486</v>
      </c>
      <c r="E5" s="633" t="s">
        <v>487</v>
      </c>
      <c r="F5" s="633" t="s">
        <v>488</v>
      </c>
      <c r="G5" s="806" t="s">
        <v>489</v>
      </c>
      <c r="H5" s="806"/>
      <c r="I5" s="634" t="s">
        <v>490</v>
      </c>
      <c r="J5" s="807" t="s">
        <v>491</v>
      </c>
      <c r="K5" s="807"/>
      <c r="L5" s="807"/>
      <c r="M5" s="634" t="s">
        <v>492</v>
      </c>
      <c r="N5" s="634" t="s">
        <v>493</v>
      </c>
      <c r="O5" s="634" t="s">
        <v>494</v>
      </c>
      <c r="P5" s="634" t="s">
        <v>495</v>
      </c>
      <c r="Q5" s="807" t="s">
        <v>496</v>
      </c>
      <c r="R5" s="807"/>
      <c r="S5" s="807" t="s">
        <v>497</v>
      </c>
      <c r="T5" s="807"/>
      <c r="U5" s="619" t="s">
        <v>498</v>
      </c>
    </row>
    <row r="6" spans="2:21" ht="18.75" customHeight="1" x14ac:dyDescent="0.2">
      <c r="B6" s="620" t="s">
        <v>75</v>
      </c>
      <c r="C6" s="621">
        <v>1</v>
      </c>
      <c r="D6" s="631">
        <v>719300</v>
      </c>
      <c r="E6" s="631">
        <v>750000</v>
      </c>
      <c r="F6" s="631">
        <v>750000</v>
      </c>
      <c r="G6" s="804">
        <v>750000</v>
      </c>
      <c r="H6" s="804"/>
      <c r="I6" s="632">
        <v>750000</v>
      </c>
      <c r="J6" s="805">
        <v>750000</v>
      </c>
      <c r="K6" s="805"/>
      <c r="L6" s="805"/>
      <c r="M6" s="632">
        <v>750000</v>
      </c>
      <c r="N6" s="632">
        <v>750000</v>
      </c>
      <c r="O6" s="632">
        <v>750000</v>
      </c>
      <c r="P6" s="632">
        <v>750000</v>
      </c>
      <c r="Q6" s="805">
        <v>750000</v>
      </c>
      <c r="R6" s="805"/>
      <c r="S6" s="805">
        <v>750000</v>
      </c>
      <c r="T6" s="805"/>
      <c r="U6" s="622">
        <v>750000</v>
      </c>
    </row>
    <row r="7" spans="2:21" ht="18.75" customHeight="1" x14ac:dyDescent="0.2">
      <c r="B7" s="620" t="s">
        <v>505</v>
      </c>
      <c r="C7" s="621">
        <v>2</v>
      </c>
      <c r="D7" s="631">
        <v>20000</v>
      </c>
      <c r="E7" s="631">
        <v>30000</v>
      </c>
      <c r="F7" s="631">
        <v>30000</v>
      </c>
      <c r="G7" s="804">
        <v>30000</v>
      </c>
      <c r="H7" s="804"/>
      <c r="I7" s="632">
        <v>30000</v>
      </c>
      <c r="J7" s="805">
        <v>30000</v>
      </c>
      <c r="K7" s="805"/>
      <c r="L7" s="805"/>
      <c r="M7" s="632">
        <v>30000</v>
      </c>
      <c r="N7" s="632">
        <v>30000</v>
      </c>
      <c r="O7" s="632">
        <v>30000</v>
      </c>
      <c r="P7" s="632">
        <v>30000</v>
      </c>
      <c r="Q7" s="805">
        <v>30000</v>
      </c>
      <c r="R7" s="805"/>
      <c r="S7" s="805">
        <v>30000</v>
      </c>
      <c r="T7" s="805"/>
      <c r="U7" s="622">
        <v>30000</v>
      </c>
    </row>
    <row r="8" spans="2:21" ht="29.25" customHeight="1" x14ac:dyDescent="0.2">
      <c r="B8" s="620" t="s">
        <v>506</v>
      </c>
      <c r="C8" s="621">
        <v>3</v>
      </c>
      <c r="D8" s="631">
        <v>2500</v>
      </c>
      <c r="E8" s="631">
        <v>1000</v>
      </c>
      <c r="F8" s="631">
        <v>1000</v>
      </c>
      <c r="G8" s="804">
        <v>1000</v>
      </c>
      <c r="H8" s="804"/>
      <c r="I8" s="632">
        <v>1000</v>
      </c>
      <c r="J8" s="805">
        <v>1000</v>
      </c>
      <c r="K8" s="805"/>
      <c r="L8" s="805"/>
      <c r="M8" s="632">
        <v>1000</v>
      </c>
      <c r="N8" s="632">
        <v>1000</v>
      </c>
      <c r="O8" s="632">
        <v>1000</v>
      </c>
      <c r="P8" s="632">
        <v>1000</v>
      </c>
      <c r="Q8" s="805">
        <v>1000</v>
      </c>
      <c r="R8" s="805"/>
      <c r="S8" s="805">
        <v>1000</v>
      </c>
      <c r="T8" s="805"/>
      <c r="U8" s="622">
        <v>1000</v>
      </c>
    </row>
    <row r="9" spans="2:21" ht="47.25" customHeight="1" x14ac:dyDescent="0.2">
      <c r="B9" s="620" t="s">
        <v>507</v>
      </c>
      <c r="C9" s="623">
        <v>4</v>
      </c>
      <c r="D9" s="631">
        <v>303235</v>
      </c>
      <c r="E9" s="631">
        <v>30000</v>
      </c>
      <c r="F9" s="631">
        <v>30000</v>
      </c>
      <c r="G9" s="804">
        <v>30000</v>
      </c>
      <c r="H9" s="804"/>
      <c r="I9" s="632">
        <v>30000</v>
      </c>
      <c r="J9" s="805">
        <v>30000</v>
      </c>
      <c r="K9" s="805"/>
      <c r="L9" s="805"/>
      <c r="M9" s="632">
        <v>30000</v>
      </c>
      <c r="N9" s="632">
        <v>30000</v>
      </c>
      <c r="O9" s="632">
        <v>30000</v>
      </c>
      <c r="P9" s="632">
        <v>30000</v>
      </c>
      <c r="Q9" s="805">
        <v>30000</v>
      </c>
      <c r="R9" s="805"/>
      <c r="S9" s="805">
        <v>30000</v>
      </c>
      <c r="T9" s="805"/>
      <c r="U9" s="622">
        <v>30000</v>
      </c>
    </row>
    <row r="10" spans="2:21" ht="39.75" customHeight="1" x14ac:dyDescent="0.2">
      <c r="B10" s="624" t="s">
        <v>76</v>
      </c>
      <c r="C10" s="623">
        <v>5</v>
      </c>
      <c r="D10" s="633">
        <f>SUM(D6:D9)</f>
        <v>1045035</v>
      </c>
      <c r="E10" s="633">
        <f>SUM(E6:E9)</f>
        <v>811000</v>
      </c>
      <c r="F10" s="633">
        <f>SUM(F6:F9)</f>
        <v>811000</v>
      </c>
      <c r="G10" s="633">
        <f>SUM(G6:G9)</f>
        <v>811000</v>
      </c>
      <c r="H10" s="633">
        <f t="shared" ref="H10:I10" si="0">SUM(H6:H9)</f>
        <v>0</v>
      </c>
      <c r="I10" s="633">
        <f t="shared" si="0"/>
        <v>811000</v>
      </c>
      <c r="J10" s="633">
        <f t="shared" ref="J10" si="1">SUM(J6:J9)</f>
        <v>811000</v>
      </c>
      <c r="K10" s="633">
        <f t="shared" ref="K10" si="2">SUM(K6:K9)</f>
        <v>0</v>
      </c>
      <c r="L10" s="633">
        <f t="shared" ref="L10" si="3">SUM(L6:L9)</f>
        <v>0</v>
      </c>
      <c r="M10" s="633">
        <f t="shared" ref="M10" si="4">SUM(M6:M9)</f>
        <v>811000</v>
      </c>
      <c r="N10" s="633">
        <f t="shared" ref="N10" si="5">SUM(N6:N9)</f>
        <v>811000</v>
      </c>
      <c r="O10" s="633">
        <f t="shared" ref="O10" si="6">SUM(O6:O9)</f>
        <v>811000</v>
      </c>
      <c r="P10" s="633">
        <f t="shared" ref="P10" si="7">SUM(P6:P9)</f>
        <v>811000</v>
      </c>
      <c r="Q10" s="633">
        <f t="shared" ref="Q10" si="8">SUM(Q6:Q9)</f>
        <v>811000</v>
      </c>
      <c r="R10" s="633">
        <f t="shared" ref="R10" si="9">SUM(R6:R9)</f>
        <v>0</v>
      </c>
      <c r="S10" s="633">
        <f t="shared" ref="S10" si="10">SUM(S6:S9)</f>
        <v>811000</v>
      </c>
      <c r="T10" s="633">
        <f t="shared" ref="T10" si="11">SUM(T6:T9)</f>
        <v>0</v>
      </c>
      <c r="U10" s="638">
        <f t="shared" ref="U10" si="12">SUM(U6:U9)</f>
        <v>811000</v>
      </c>
    </row>
    <row r="11" spans="2:21" ht="38.25" customHeight="1" x14ac:dyDescent="0.2">
      <c r="B11" s="624" t="s">
        <v>499</v>
      </c>
      <c r="C11" s="623">
        <v>6</v>
      </c>
      <c r="D11" s="637">
        <f>D10/2</f>
        <v>522517.5</v>
      </c>
      <c r="E11" s="637">
        <f>E10/2</f>
        <v>405500</v>
      </c>
      <c r="F11" s="637">
        <f t="shared" ref="F11:U11" si="13">F10/2</f>
        <v>405500</v>
      </c>
      <c r="G11" s="637">
        <f t="shared" si="13"/>
        <v>405500</v>
      </c>
      <c r="H11" s="637">
        <f t="shared" si="13"/>
        <v>0</v>
      </c>
      <c r="I11" s="637">
        <f t="shared" si="13"/>
        <v>405500</v>
      </c>
      <c r="J11" s="637">
        <f t="shared" si="13"/>
        <v>405500</v>
      </c>
      <c r="K11" s="637">
        <f t="shared" si="13"/>
        <v>0</v>
      </c>
      <c r="L11" s="637">
        <f t="shared" si="13"/>
        <v>0</v>
      </c>
      <c r="M11" s="637">
        <f t="shared" si="13"/>
        <v>405500</v>
      </c>
      <c r="N11" s="637">
        <f t="shared" si="13"/>
        <v>405500</v>
      </c>
      <c r="O11" s="637">
        <f t="shared" si="13"/>
        <v>405500</v>
      </c>
      <c r="P11" s="637">
        <f t="shared" si="13"/>
        <v>405500</v>
      </c>
      <c r="Q11" s="637">
        <f t="shared" si="13"/>
        <v>405500</v>
      </c>
      <c r="R11" s="637">
        <f t="shared" si="13"/>
        <v>0</v>
      </c>
      <c r="S11" s="637">
        <f t="shared" si="13"/>
        <v>405500</v>
      </c>
      <c r="T11" s="637">
        <f t="shared" si="13"/>
        <v>0</v>
      </c>
      <c r="U11" s="639">
        <f t="shared" si="13"/>
        <v>405500</v>
      </c>
    </row>
    <row r="12" spans="2:21" ht="46.5" customHeight="1" x14ac:dyDescent="0.2">
      <c r="B12" s="624" t="s">
        <v>531</v>
      </c>
      <c r="C12" s="623">
        <v>7</v>
      </c>
      <c r="D12" s="633">
        <v>2600</v>
      </c>
      <c r="E12" s="633">
        <f>E13+E16</f>
        <v>6071</v>
      </c>
      <c r="F12" s="633">
        <f>F13+F16</f>
        <v>4320</v>
      </c>
      <c r="G12" s="633">
        <f t="shared" ref="G12:U12" si="14">G13+G16</f>
        <v>34212</v>
      </c>
      <c r="H12" s="633">
        <f t="shared" si="14"/>
        <v>0</v>
      </c>
      <c r="I12" s="633">
        <f t="shared" si="14"/>
        <v>33780</v>
      </c>
      <c r="J12" s="633">
        <f t="shared" si="14"/>
        <v>33348</v>
      </c>
      <c r="K12" s="633">
        <f t="shared" si="14"/>
        <v>0</v>
      </c>
      <c r="L12" s="633">
        <f t="shared" si="14"/>
        <v>0</v>
      </c>
      <c r="M12" s="633">
        <f t="shared" si="14"/>
        <v>32916</v>
      </c>
      <c r="N12" s="633">
        <f t="shared" si="14"/>
        <v>32484</v>
      </c>
      <c r="O12" s="633">
        <f t="shared" si="14"/>
        <v>32052</v>
      </c>
      <c r="P12" s="633">
        <f t="shared" si="14"/>
        <v>31620</v>
      </c>
      <c r="Q12" s="633">
        <f t="shared" si="14"/>
        <v>31188</v>
      </c>
      <c r="R12" s="633">
        <f t="shared" si="14"/>
        <v>0</v>
      </c>
      <c r="S12" s="633">
        <f t="shared" si="14"/>
        <v>30756</v>
      </c>
      <c r="T12" s="633">
        <f t="shared" si="14"/>
        <v>0</v>
      </c>
      <c r="U12" s="638">
        <f t="shared" si="14"/>
        <v>30324</v>
      </c>
    </row>
    <row r="13" spans="2:21" ht="38.25" customHeight="1" x14ac:dyDescent="0.2">
      <c r="B13" s="624" t="s">
        <v>508</v>
      </c>
      <c r="C13" s="623">
        <v>8</v>
      </c>
      <c r="D13" s="631">
        <v>2600</v>
      </c>
      <c r="E13" s="631">
        <v>1751</v>
      </c>
      <c r="F13" s="631">
        <v>0</v>
      </c>
      <c r="G13" s="804">
        <v>0</v>
      </c>
      <c r="H13" s="804"/>
      <c r="I13" s="632">
        <v>0</v>
      </c>
      <c r="J13" s="805">
        <v>0</v>
      </c>
      <c r="K13" s="805"/>
      <c r="L13" s="805"/>
      <c r="M13" s="632">
        <v>0</v>
      </c>
      <c r="N13" s="632">
        <v>0</v>
      </c>
      <c r="O13" s="632">
        <v>0</v>
      </c>
      <c r="P13" s="632">
        <v>0</v>
      </c>
      <c r="Q13" s="805">
        <v>0</v>
      </c>
      <c r="R13" s="805"/>
      <c r="S13" s="805">
        <v>0</v>
      </c>
      <c r="T13" s="805"/>
      <c r="U13" s="622">
        <v>0</v>
      </c>
    </row>
    <row r="14" spans="2:21" s="498" customFormat="1" ht="41.25" customHeight="1" x14ac:dyDescent="0.2">
      <c r="B14" s="620" t="s">
        <v>510</v>
      </c>
      <c r="C14" s="623"/>
      <c r="D14" s="631">
        <v>2600</v>
      </c>
      <c r="E14" s="631">
        <v>1751</v>
      </c>
      <c r="F14" s="631">
        <v>0</v>
      </c>
      <c r="G14" s="631">
        <v>0</v>
      </c>
      <c r="H14" s="631"/>
      <c r="I14" s="632">
        <v>0</v>
      </c>
      <c r="J14" s="632">
        <v>0</v>
      </c>
      <c r="K14" s="632"/>
      <c r="L14" s="632"/>
      <c r="M14" s="632">
        <v>0</v>
      </c>
      <c r="N14" s="632">
        <v>0</v>
      </c>
      <c r="O14" s="632">
        <v>0</v>
      </c>
      <c r="P14" s="632">
        <v>0</v>
      </c>
      <c r="Q14" s="632">
        <v>0</v>
      </c>
      <c r="R14" s="632"/>
      <c r="S14" s="632">
        <v>0</v>
      </c>
      <c r="T14" s="632"/>
      <c r="U14" s="622">
        <v>0</v>
      </c>
    </row>
    <row r="15" spans="2:21" s="498" customFormat="1" ht="48.75" customHeight="1" x14ac:dyDescent="0.2">
      <c r="B15" s="620" t="s">
        <v>509</v>
      </c>
      <c r="C15" s="623"/>
      <c r="D15" s="631">
        <v>0</v>
      </c>
      <c r="E15" s="631">
        <v>0</v>
      </c>
      <c r="F15" s="631">
        <v>0</v>
      </c>
      <c r="G15" s="631">
        <v>0</v>
      </c>
      <c r="H15" s="631"/>
      <c r="I15" s="632">
        <v>0</v>
      </c>
      <c r="J15" s="632">
        <v>0</v>
      </c>
      <c r="K15" s="632"/>
      <c r="L15" s="632"/>
      <c r="M15" s="632">
        <v>0</v>
      </c>
      <c r="N15" s="632">
        <v>0</v>
      </c>
      <c r="O15" s="632">
        <v>0</v>
      </c>
      <c r="P15" s="632">
        <v>0</v>
      </c>
      <c r="Q15" s="632">
        <v>0</v>
      </c>
      <c r="R15" s="632"/>
      <c r="S15" s="632">
        <v>0</v>
      </c>
      <c r="T15" s="632"/>
      <c r="U15" s="622">
        <v>0</v>
      </c>
    </row>
    <row r="16" spans="2:21" ht="42" customHeight="1" x14ac:dyDescent="0.2">
      <c r="B16" s="624" t="s">
        <v>511</v>
      </c>
      <c r="C16" s="623">
        <v>9</v>
      </c>
      <c r="D16" s="631">
        <v>0</v>
      </c>
      <c r="E16" s="631">
        <f>E17+E18</f>
        <v>4320</v>
      </c>
      <c r="F16" s="631">
        <f t="shared" ref="F16:U16" si="15">F17+F18</f>
        <v>4320</v>
      </c>
      <c r="G16" s="631">
        <f t="shared" si="15"/>
        <v>34212</v>
      </c>
      <c r="H16" s="631">
        <f t="shared" si="15"/>
        <v>0</v>
      </c>
      <c r="I16" s="631">
        <f t="shared" si="15"/>
        <v>33780</v>
      </c>
      <c r="J16" s="631">
        <f t="shared" si="15"/>
        <v>33348</v>
      </c>
      <c r="K16" s="631">
        <f t="shared" si="15"/>
        <v>0</v>
      </c>
      <c r="L16" s="631">
        <f t="shared" si="15"/>
        <v>0</v>
      </c>
      <c r="M16" s="631">
        <f t="shared" si="15"/>
        <v>32916</v>
      </c>
      <c r="N16" s="631">
        <f t="shared" si="15"/>
        <v>32484</v>
      </c>
      <c r="O16" s="631">
        <f t="shared" si="15"/>
        <v>32052</v>
      </c>
      <c r="P16" s="631">
        <f t="shared" si="15"/>
        <v>31620</v>
      </c>
      <c r="Q16" s="631">
        <f t="shared" si="15"/>
        <v>31188</v>
      </c>
      <c r="R16" s="631">
        <f t="shared" si="15"/>
        <v>0</v>
      </c>
      <c r="S16" s="631">
        <f t="shared" si="15"/>
        <v>30756</v>
      </c>
      <c r="T16" s="631">
        <f t="shared" si="15"/>
        <v>0</v>
      </c>
      <c r="U16" s="640">
        <f t="shared" si="15"/>
        <v>30324</v>
      </c>
    </row>
    <row r="17" spans="2:21" s="498" customFormat="1" ht="42" customHeight="1" x14ac:dyDescent="0.2">
      <c r="B17" s="620" t="s">
        <v>510</v>
      </c>
      <c r="C17" s="623"/>
      <c r="D17" s="631">
        <v>0</v>
      </c>
      <c r="E17" s="631">
        <v>0</v>
      </c>
      <c r="F17" s="631">
        <v>0</v>
      </c>
      <c r="G17" s="631">
        <v>0</v>
      </c>
      <c r="H17" s="631"/>
      <c r="I17" s="632">
        <v>0</v>
      </c>
      <c r="J17" s="632">
        <v>0</v>
      </c>
      <c r="K17" s="632"/>
      <c r="L17" s="632"/>
      <c r="M17" s="632">
        <v>0</v>
      </c>
      <c r="N17" s="632">
        <v>0</v>
      </c>
      <c r="O17" s="632">
        <v>0</v>
      </c>
      <c r="P17" s="632">
        <v>0</v>
      </c>
      <c r="Q17" s="632">
        <v>0</v>
      </c>
      <c r="R17" s="632"/>
      <c r="S17" s="632">
        <v>0</v>
      </c>
      <c r="T17" s="632"/>
      <c r="U17" s="622">
        <v>0</v>
      </c>
    </row>
    <row r="18" spans="2:21" s="498" customFormat="1" ht="42" customHeight="1" x14ac:dyDescent="0.2">
      <c r="B18" s="620" t="s">
        <v>509</v>
      </c>
      <c r="C18" s="623"/>
      <c r="D18" s="631">
        <v>0</v>
      </c>
      <c r="E18" s="631">
        <v>4320</v>
      </c>
      <c r="F18" s="631">
        <v>4320</v>
      </c>
      <c r="G18" s="631">
        <v>34212</v>
      </c>
      <c r="H18" s="631"/>
      <c r="I18" s="632">
        <v>33780</v>
      </c>
      <c r="J18" s="632">
        <v>33348</v>
      </c>
      <c r="K18" s="632"/>
      <c r="L18" s="632"/>
      <c r="M18" s="632">
        <v>32916</v>
      </c>
      <c r="N18" s="632">
        <v>32484</v>
      </c>
      <c r="O18" s="632">
        <v>32052</v>
      </c>
      <c r="P18" s="632">
        <v>31620</v>
      </c>
      <c r="Q18" s="632">
        <v>31188</v>
      </c>
      <c r="R18" s="632"/>
      <c r="S18" s="632">
        <v>30756</v>
      </c>
      <c r="T18" s="632"/>
      <c r="U18" s="622">
        <v>30324</v>
      </c>
    </row>
    <row r="19" spans="2:21" ht="42" customHeight="1" x14ac:dyDescent="0.2">
      <c r="B19" s="624" t="s">
        <v>500</v>
      </c>
      <c r="C19" s="623">
        <v>10</v>
      </c>
      <c r="D19" s="637">
        <f>D11-D12</f>
        <v>519917.5</v>
      </c>
      <c r="E19" s="637">
        <f t="shared" ref="E19:U19" si="16">E11-E12</f>
        <v>399429</v>
      </c>
      <c r="F19" s="637">
        <f t="shared" si="16"/>
        <v>401180</v>
      </c>
      <c r="G19" s="637">
        <f t="shared" si="16"/>
        <v>371288</v>
      </c>
      <c r="H19" s="637">
        <f t="shared" si="16"/>
        <v>0</v>
      </c>
      <c r="I19" s="637">
        <f t="shared" si="16"/>
        <v>371720</v>
      </c>
      <c r="J19" s="637">
        <f t="shared" si="16"/>
        <v>372152</v>
      </c>
      <c r="K19" s="637">
        <f t="shared" si="16"/>
        <v>0</v>
      </c>
      <c r="L19" s="637">
        <f t="shared" si="16"/>
        <v>0</v>
      </c>
      <c r="M19" s="637">
        <f t="shared" si="16"/>
        <v>372584</v>
      </c>
      <c r="N19" s="637">
        <f t="shared" si="16"/>
        <v>373016</v>
      </c>
      <c r="O19" s="637">
        <f t="shared" si="16"/>
        <v>373448</v>
      </c>
      <c r="P19" s="637">
        <f t="shared" si="16"/>
        <v>373880</v>
      </c>
      <c r="Q19" s="637">
        <f t="shared" si="16"/>
        <v>374312</v>
      </c>
      <c r="R19" s="637">
        <f t="shared" si="16"/>
        <v>0</v>
      </c>
      <c r="S19" s="637">
        <f t="shared" si="16"/>
        <v>374744</v>
      </c>
      <c r="T19" s="637">
        <f t="shared" si="16"/>
        <v>0</v>
      </c>
      <c r="U19" s="639">
        <f t="shared" si="16"/>
        <v>375176</v>
      </c>
    </row>
    <row r="20" spans="2:21" ht="20.25" customHeight="1" thickBot="1" x14ac:dyDescent="0.25">
      <c r="B20" s="625" t="s">
        <v>512</v>
      </c>
      <c r="C20" s="626"/>
      <c r="D20" s="627">
        <f>D12/D10</f>
        <v>2.4879549488773102E-3</v>
      </c>
      <c r="E20" s="627">
        <f t="shared" ref="E20:U20" si="17">E12/E10</f>
        <v>7.4858199753390876E-3</v>
      </c>
      <c r="F20" s="627">
        <f t="shared" si="17"/>
        <v>5.3267570900123306E-3</v>
      </c>
      <c r="G20" s="627">
        <f t="shared" si="17"/>
        <v>4.2184956843403204E-2</v>
      </c>
      <c r="H20" s="627" t="e">
        <f t="shared" si="17"/>
        <v>#DIV/0!</v>
      </c>
      <c r="I20" s="627">
        <f t="shared" si="17"/>
        <v>4.1652281134401975E-2</v>
      </c>
      <c r="J20" s="627">
        <f t="shared" si="17"/>
        <v>4.1119605425400739E-2</v>
      </c>
      <c r="K20" s="627" t="e">
        <f t="shared" si="17"/>
        <v>#DIV/0!</v>
      </c>
      <c r="L20" s="627" t="e">
        <f t="shared" si="17"/>
        <v>#DIV/0!</v>
      </c>
      <c r="M20" s="627">
        <f t="shared" si="17"/>
        <v>4.058692971639951E-2</v>
      </c>
      <c r="N20" s="627">
        <f t="shared" si="17"/>
        <v>4.0054254007398274E-2</v>
      </c>
      <c r="O20" s="627">
        <f t="shared" si="17"/>
        <v>3.9521578298397038E-2</v>
      </c>
      <c r="P20" s="627">
        <f t="shared" si="17"/>
        <v>3.8988902589395809E-2</v>
      </c>
      <c r="Q20" s="627">
        <f t="shared" si="17"/>
        <v>3.8456226880394573E-2</v>
      </c>
      <c r="R20" s="627" t="e">
        <f t="shared" si="17"/>
        <v>#DIV/0!</v>
      </c>
      <c r="S20" s="627">
        <f t="shared" si="17"/>
        <v>3.7923551171393344E-2</v>
      </c>
      <c r="T20" s="627" t="e">
        <f t="shared" si="17"/>
        <v>#DIV/0!</v>
      </c>
      <c r="U20" s="628">
        <f t="shared" si="17"/>
        <v>3.7390875462392108E-2</v>
      </c>
    </row>
  </sheetData>
  <mergeCells count="29">
    <mergeCell ref="E4:U4"/>
    <mergeCell ref="E3:G3"/>
    <mergeCell ref="H3:I3"/>
    <mergeCell ref="R3:S3"/>
    <mergeCell ref="T3:U3"/>
    <mergeCell ref="G5:H5"/>
    <mergeCell ref="J5:L5"/>
    <mergeCell ref="Q5:R5"/>
    <mergeCell ref="S5:T5"/>
    <mergeCell ref="G6:H6"/>
    <mergeCell ref="J6:L6"/>
    <mergeCell ref="Q6:R6"/>
    <mergeCell ref="S6:T6"/>
    <mergeCell ref="G7:H7"/>
    <mergeCell ref="J7:L7"/>
    <mergeCell ref="Q7:R7"/>
    <mergeCell ref="S7:T7"/>
    <mergeCell ref="G8:H8"/>
    <mergeCell ref="J8:L8"/>
    <mergeCell ref="Q8:R8"/>
    <mergeCell ref="S8:T8"/>
    <mergeCell ref="G13:H13"/>
    <mergeCell ref="J13:L13"/>
    <mergeCell ref="Q13:R13"/>
    <mergeCell ref="S13:T13"/>
    <mergeCell ref="G9:H9"/>
    <mergeCell ref="J9:L9"/>
    <mergeCell ref="Q9:R9"/>
    <mergeCell ref="S9:T9"/>
  </mergeCells>
  <pageMargins left="0.7" right="0.7" top="0.75" bottom="0.75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0"/>
  </sheetPr>
  <dimension ref="A1:F43"/>
  <sheetViews>
    <sheetView topLeftCell="A10" zoomScaleNormal="100" zoomScaleSheetLayoutView="75" workbookViewId="0">
      <selection activeCell="D39" sqref="D39"/>
    </sheetView>
  </sheetViews>
  <sheetFormatPr defaultRowHeight="12.75" x14ac:dyDescent="0.2"/>
  <cols>
    <col min="1" max="1" width="6.42578125" style="34" customWidth="1"/>
    <col min="2" max="2" width="53.42578125" style="34" customWidth="1"/>
    <col min="3" max="3" width="16.28515625" style="34" customWidth="1"/>
    <col min="4" max="4" width="17.42578125" style="34" customWidth="1"/>
    <col min="5" max="5" width="11" style="34" customWidth="1"/>
    <col min="6" max="8" width="9.140625" style="34"/>
    <col min="9" max="9" width="7.42578125" style="34" customWidth="1"/>
    <col min="10" max="12" width="9.140625" style="34"/>
    <col min="13" max="13" width="7.7109375" style="34" customWidth="1"/>
    <col min="14" max="14" width="8" style="34" customWidth="1"/>
    <col min="15" max="15" width="7.85546875" style="34" customWidth="1"/>
    <col min="16" max="16" width="8.140625" style="34" customWidth="1"/>
    <col min="17" max="17" width="7.7109375" style="34" customWidth="1"/>
    <col min="18" max="16384" width="9.140625" style="34"/>
  </cols>
  <sheetData>
    <row r="1" spans="1:6" x14ac:dyDescent="0.2">
      <c r="A1" s="33"/>
      <c r="B1" s="697" t="s">
        <v>460</v>
      </c>
      <c r="C1" s="697"/>
      <c r="D1" s="697"/>
    </row>
    <row r="2" spans="1:6" ht="25.5" customHeight="1" x14ac:dyDescent="0.2">
      <c r="A2" s="33"/>
      <c r="B2" s="698" t="s">
        <v>518</v>
      </c>
      <c r="C2" s="698"/>
      <c r="D2" s="698"/>
    </row>
    <row r="3" spans="1:6" ht="25.5" customHeight="1" thickBot="1" x14ac:dyDescent="0.25">
      <c r="A3" s="33"/>
      <c r="B3" s="629"/>
      <c r="C3" s="629"/>
      <c r="D3" s="647" t="s">
        <v>151</v>
      </c>
    </row>
    <row r="4" spans="1:6" ht="43.5" customHeight="1" thickBot="1" x14ac:dyDescent="0.25">
      <c r="A4" s="375" t="s">
        <v>6</v>
      </c>
      <c r="B4" s="376" t="s">
        <v>152</v>
      </c>
      <c r="C4" s="572" t="s">
        <v>523</v>
      </c>
      <c r="D4" s="572" t="s">
        <v>457</v>
      </c>
    </row>
    <row r="5" spans="1:6" ht="16.5" customHeight="1" x14ac:dyDescent="0.2">
      <c r="A5" s="211"/>
      <c r="B5" s="212" t="s">
        <v>7</v>
      </c>
      <c r="C5" s="570"/>
      <c r="D5" s="213"/>
    </row>
    <row r="6" spans="1:6" ht="17.25" customHeight="1" x14ac:dyDescent="0.2">
      <c r="A6" s="214" t="s">
        <v>111</v>
      </c>
      <c r="B6" s="215" t="s">
        <v>8</v>
      </c>
      <c r="C6" s="216">
        <f>SUM(C7:C15)</f>
        <v>4894975</v>
      </c>
      <c r="D6" s="216">
        <f>SUM(D7:D15)</f>
        <v>4966366</v>
      </c>
    </row>
    <row r="7" spans="1:6" ht="20.25" customHeight="1" x14ac:dyDescent="0.25">
      <c r="A7" s="214"/>
      <c r="B7" s="217" t="s">
        <v>9</v>
      </c>
      <c r="C7" s="218">
        <f>'5.2 Önkormányzat kiadása (3)'!C5</f>
        <v>89445</v>
      </c>
      <c r="D7" s="218">
        <f>'5.2 Önkormányzat kiadása (3)'!D5</f>
        <v>89445</v>
      </c>
    </row>
    <row r="8" spans="1:6" ht="17.25" customHeight="1" x14ac:dyDescent="0.25">
      <c r="A8" s="699"/>
      <c r="B8" s="217" t="s">
        <v>10</v>
      </c>
      <c r="C8" s="218">
        <f>'5.2 Önkormányzat kiadása (3)'!C6</f>
        <v>17530</v>
      </c>
      <c r="D8" s="218">
        <f>'5.2 Önkormányzat kiadása (3)'!D6</f>
        <v>17530</v>
      </c>
    </row>
    <row r="9" spans="1:6" ht="15.75" customHeight="1" x14ac:dyDescent="0.2">
      <c r="A9" s="699"/>
      <c r="B9" s="217" t="s">
        <v>11</v>
      </c>
      <c r="C9" s="219">
        <f>'5.2 Önkormányzat kiadása (3)'!C29</f>
        <v>339277</v>
      </c>
      <c r="D9" s="219">
        <f>'5.2 Önkormányzat kiadása (3)'!D29</f>
        <v>352797</v>
      </c>
    </row>
    <row r="10" spans="1:6" ht="17.25" customHeight="1" x14ac:dyDescent="0.2">
      <c r="A10" s="699"/>
      <c r="B10" s="217" t="s">
        <v>17</v>
      </c>
      <c r="C10" s="219">
        <f>'5.2 Önkormányzat kiadása (3)'!C44</f>
        <v>30000</v>
      </c>
      <c r="D10" s="219">
        <f>'5.2 Önkormányzat kiadása (3)'!D44</f>
        <v>44988</v>
      </c>
    </row>
    <row r="11" spans="1:6" ht="15.75" customHeight="1" x14ac:dyDescent="0.2">
      <c r="A11" s="699"/>
      <c r="B11" s="217" t="s">
        <v>19</v>
      </c>
      <c r="C11" s="219">
        <f>'5.2 Önkormányzat kiadása (3)'!C79</f>
        <v>791102</v>
      </c>
      <c r="D11" s="219">
        <f>'5.2 Önkormányzat kiadása (3)'!D79</f>
        <v>783985</v>
      </c>
    </row>
    <row r="12" spans="1:6" ht="17.25" customHeight="1" x14ac:dyDescent="0.2">
      <c r="A12" s="699"/>
      <c r="B12" s="217" t="s">
        <v>20</v>
      </c>
      <c r="C12" s="219">
        <f>'5.2 Önkormányzat kiadása (3)'!C86</f>
        <v>3000</v>
      </c>
      <c r="D12" s="219">
        <f>'5.2 Önkormányzat kiadása (3)'!D86</f>
        <v>3000</v>
      </c>
    </row>
    <row r="13" spans="1:6" ht="17.25" customHeight="1" x14ac:dyDescent="0.2">
      <c r="A13" s="699"/>
      <c r="B13" s="217" t="s">
        <v>21</v>
      </c>
      <c r="C13" s="219">
        <f>'5.2 Önkormányzat kiadása (3)'!C82</f>
        <v>3133900</v>
      </c>
      <c r="D13" s="219">
        <f>'5.2 Önkormányzat kiadása (3)'!D82</f>
        <v>3133900</v>
      </c>
    </row>
    <row r="14" spans="1:6" ht="15.75" customHeight="1" x14ac:dyDescent="0.2">
      <c r="A14" s="699"/>
      <c r="B14" s="217" t="s">
        <v>22</v>
      </c>
      <c r="C14" s="219">
        <f>'5.2 Önkormányzat kiadása (3)'!C83</f>
        <v>210974</v>
      </c>
      <c r="D14" s="219">
        <f>'5.2 Önkormányzat kiadása (3)'!D83</f>
        <v>260974</v>
      </c>
    </row>
    <row r="15" spans="1:6" ht="16.5" customHeight="1" x14ac:dyDescent="0.2">
      <c r="A15" s="220"/>
      <c r="B15" s="221" t="s">
        <v>286</v>
      </c>
      <c r="C15" s="219">
        <f>'5.2 Önkormányzat kiadása (3)'!C88+'5.2 Önkormányzat kiadása (3)'!C90+'5.2 Önkormányzat kiadása (3)'!C91</f>
        <v>279747</v>
      </c>
      <c r="D15" s="219">
        <f>'5.2 Önkormányzat kiadása (3)'!D88+'5.2 Önkormányzat kiadása (3)'!D90+'5.2 Önkormányzat kiadása (3)'!D91</f>
        <v>279747</v>
      </c>
      <c r="F15" s="36"/>
    </row>
    <row r="16" spans="1:6" ht="17.25" customHeight="1" x14ac:dyDescent="0.25">
      <c r="A16" s="214" t="s">
        <v>112</v>
      </c>
      <c r="B16" s="215" t="s">
        <v>195</v>
      </c>
      <c r="C16" s="222">
        <f>C17+C18+C19+C21+C20</f>
        <v>437983</v>
      </c>
      <c r="D16" s="222">
        <f>D17+D18+D19+D21+D20</f>
        <v>437983</v>
      </c>
    </row>
    <row r="17" spans="1:6" ht="15" customHeight="1" x14ac:dyDescent="0.25">
      <c r="A17" s="699"/>
      <c r="B17" s="217" t="s">
        <v>12</v>
      </c>
      <c r="C17" s="218">
        <v>266616</v>
      </c>
      <c r="D17" s="218">
        <v>266616</v>
      </c>
    </row>
    <row r="18" spans="1:6" ht="15.75" customHeight="1" x14ac:dyDescent="0.25">
      <c r="A18" s="699"/>
      <c r="B18" s="217" t="s">
        <v>13</v>
      </c>
      <c r="C18" s="218">
        <v>54660</v>
      </c>
      <c r="D18" s="218">
        <v>54660</v>
      </c>
    </row>
    <row r="19" spans="1:6" ht="14.25" customHeight="1" x14ac:dyDescent="0.25">
      <c r="A19" s="699"/>
      <c r="B19" s="217" t="s">
        <v>14</v>
      </c>
      <c r="C19" s="218">
        <v>63236</v>
      </c>
      <c r="D19" s="218">
        <v>63236</v>
      </c>
    </row>
    <row r="20" spans="1:6" ht="14.25" customHeight="1" x14ac:dyDescent="0.25">
      <c r="A20" s="556"/>
      <c r="B20" s="217" t="s">
        <v>470</v>
      </c>
      <c r="C20" s="218">
        <v>64</v>
      </c>
      <c r="D20" s="218">
        <v>64</v>
      </c>
    </row>
    <row r="21" spans="1:6" ht="15" customHeight="1" x14ac:dyDescent="0.25">
      <c r="A21" s="220"/>
      <c r="B21" s="217" t="s">
        <v>23</v>
      </c>
      <c r="C21" s="218">
        <v>53407</v>
      </c>
      <c r="D21" s="218">
        <v>53407</v>
      </c>
    </row>
    <row r="22" spans="1:6" ht="19.5" customHeight="1" x14ac:dyDescent="0.25">
      <c r="A22" s="214" t="s">
        <v>113</v>
      </c>
      <c r="B22" s="215" t="s">
        <v>15</v>
      </c>
      <c r="C22" s="223">
        <f>C23+C25+C26+C27+C24</f>
        <v>520076</v>
      </c>
      <c r="D22" s="223">
        <f>D23+D24+D25+D26+D27</f>
        <v>520076</v>
      </c>
    </row>
    <row r="23" spans="1:6" ht="16.5" customHeight="1" x14ac:dyDescent="0.25">
      <c r="A23" s="699" t="s">
        <v>16</v>
      </c>
      <c r="B23" s="217" t="s">
        <v>12</v>
      </c>
      <c r="C23" s="218">
        <v>186710</v>
      </c>
      <c r="D23" s="218">
        <f>'4.Intézményi kiadások (2)'!C11</f>
        <v>186710</v>
      </c>
      <c r="E23" s="35"/>
    </row>
    <row r="24" spans="1:6" ht="15.75" customHeight="1" x14ac:dyDescent="0.25">
      <c r="A24" s="699"/>
      <c r="B24" s="217" t="s">
        <v>13</v>
      </c>
      <c r="C24" s="218">
        <v>36915</v>
      </c>
      <c r="D24" s="218">
        <f>'4.Intézményi kiadások (2)'!F11</f>
        <v>36915</v>
      </c>
    </row>
    <row r="25" spans="1:6" ht="14.25" customHeight="1" x14ac:dyDescent="0.25">
      <c r="A25" s="699"/>
      <c r="B25" s="217" t="s">
        <v>14</v>
      </c>
      <c r="C25" s="218">
        <f>'4.Intézményi kiadások (2)'!G11</f>
        <v>290246</v>
      </c>
      <c r="D25" s="218">
        <f>'4.Intézményi kiadások (2)'!H11</f>
        <v>290246</v>
      </c>
    </row>
    <row r="26" spans="1:6" ht="14.25" customHeight="1" x14ac:dyDescent="0.25">
      <c r="A26" s="699"/>
      <c r="B26" s="217" t="s">
        <v>23</v>
      </c>
      <c r="C26" s="218">
        <v>668</v>
      </c>
      <c r="D26" s="218">
        <f>'4.Intézményi kiadások (2)'!B22</f>
        <v>668</v>
      </c>
    </row>
    <row r="27" spans="1:6" ht="16.5" customHeight="1" x14ac:dyDescent="0.25">
      <c r="A27" s="220"/>
      <c r="B27" s="217" t="s">
        <v>22</v>
      </c>
      <c r="C27" s="218">
        <v>5537</v>
      </c>
      <c r="D27" s="218">
        <f>'4.Intézményi kiadások (2)'!D22</f>
        <v>5537</v>
      </c>
    </row>
    <row r="28" spans="1:6" ht="18" customHeight="1" x14ac:dyDescent="0.25">
      <c r="A28" s="224"/>
      <c r="B28" s="225" t="s">
        <v>18</v>
      </c>
      <c r="C28" s="226">
        <f>C22+C16+C6</f>
        <v>5853034</v>
      </c>
      <c r="D28" s="226">
        <f>D22+D16+D6</f>
        <v>5924425</v>
      </c>
      <c r="E28" s="36"/>
    </row>
    <row r="29" spans="1:6" ht="16.5" customHeight="1" x14ac:dyDescent="0.2">
      <c r="A29" s="700"/>
      <c r="B29" s="217" t="s">
        <v>12</v>
      </c>
      <c r="C29" s="219">
        <f t="shared" ref="C29:D31" si="0">C17+C23+C7</f>
        <v>542771</v>
      </c>
      <c r="D29" s="219">
        <f t="shared" si="0"/>
        <v>542771</v>
      </c>
    </row>
    <row r="30" spans="1:6" ht="15" customHeight="1" x14ac:dyDescent="0.2">
      <c r="A30" s="704"/>
      <c r="B30" s="217" t="s">
        <v>13</v>
      </c>
      <c r="C30" s="219">
        <f t="shared" si="0"/>
        <v>109105</v>
      </c>
      <c r="D30" s="219">
        <f t="shared" si="0"/>
        <v>109105</v>
      </c>
      <c r="F30" s="36"/>
    </row>
    <row r="31" spans="1:6" ht="15.75" customHeight="1" x14ac:dyDescent="0.2">
      <c r="A31" s="704"/>
      <c r="B31" s="217" t="s">
        <v>14</v>
      </c>
      <c r="C31" s="219">
        <f t="shared" si="0"/>
        <v>692759</v>
      </c>
      <c r="D31" s="219">
        <f t="shared" si="0"/>
        <v>706279</v>
      </c>
      <c r="F31" s="36"/>
    </row>
    <row r="32" spans="1:6" ht="15.75" customHeight="1" x14ac:dyDescent="0.2">
      <c r="A32" s="704"/>
      <c r="B32" s="217" t="s">
        <v>17</v>
      </c>
      <c r="C32" s="219">
        <f>C10</f>
        <v>30000</v>
      </c>
      <c r="D32" s="219">
        <f>D10</f>
        <v>44988</v>
      </c>
      <c r="F32" s="36"/>
    </row>
    <row r="33" spans="1:6" ht="15.75" customHeight="1" x14ac:dyDescent="0.2">
      <c r="A33" s="704"/>
      <c r="B33" s="217" t="s">
        <v>19</v>
      </c>
      <c r="C33" s="219">
        <f>C11+C20</f>
        <v>791166</v>
      </c>
      <c r="D33" s="219">
        <f>D11+D20</f>
        <v>784049</v>
      </c>
      <c r="F33" s="36"/>
    </row>
    <row r="34" spans="1:6" ht="15.75" customHeight="1" x14ac:dyDescent="0.2">
      <c r="A34" s="704"/>
      <c r="B34" s="217" t="s">
        <v>361</v>
      </c>
      <c r="C34" s="219">
        <f>C12</f>
        <v>3000</v>
      </c>
      <c r="D34" s="219">
        <f>D12</f>
        <v>3000</v>
      </c>
      <c r="F34" s="36"/>
    </row>
    <row r="35" spans="1:6" ht="15.75" customHeight="1" x14ac:dyDescent="0.2">
      <c r="A35" s="704"/>
      <c r="B35" s="217" t="s">
        <v>21</v>
      </c>
      <c r="C35" s="219">
        <f>C13+C26+C21</f>
        <v>3187975</v>
      </c>
      <c r="D35" s="219">
        <f>D13+D26+D21</f>
        <v>3187975</v>
      </c>
      <c r="F35" s="36"/>
    </row>
    <row r="36" spans="1:6" ht="14.25" customHeight="1" x14ac:dyDescent="0.2">
      <c r="A36" s="704"/>
      <c r="B36" s="217" t="s">
        <v>22</v>
      </c>
      <c r="C36" s="219">
        <f>C14+C27</f>
        <v>216511</v>
      </c>
      <c r="D36" s="219">
        <f>D14+D27</f>
        <v>266511</v>
      </c>
      <c r="E36" s="69"/>
      <c r="F36" s="36"/>
    </row>
    <row r="37" spans="1:6" ht="16.5" thickBot="1" x14ac:dyDescent="0.3">
      <c r="A37" s="705"/>
      <c r="B37" s="227" t="s">
        <v>286</v>
      </c>
      <c r="C37" s="228">
        <f>C15</f>
        <v>279747</v>
      </c>
      <c r="D37" s="228">
        <f>D15</f>
        <v>279747</v>
      </c>
    </row>
    <row r="38" spans="1:6" x14ac:dyDescent="0.2">
      <c r="D38" s="37"/>
    </row>
    <row r="39" spans="1:6" x14ac:dyDescent="0.2">
      <c r="C39" s="36"/>
      <c r="D39" s="37"/>
    </row>
    <row r="40" spans="1:6" x14ac:dyDescent="0.2">
      <c r="D40" s="37"/>
    </row>
    <row r="41" spans="1:6" x14ac:dyDescent="0.2">
      <c r="C41" s="36"/>
      <c r="D41" s="36"/>
    </row>
    <row r="43" spans="1:6" x14ac:dyDescent="0.2">
      <c r="D43" s="36"/>
    </row>
  </sheetData>
  <mergeCells count="6">
    <mergeCell ref="A29:A37"/>
    <mergeCell ref="B1:D1"/>
    <mergeCell ref="B2:D2"/>
    <mergeCell ref="A23:A26"/>
    <mergeCell ref="A8:A14"/>
    <mergeCell ref="A17:A19"/>
  </mergeCells>
  <phoneticPr fontId="13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8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O36"/>
  <sheetViews>
    <sheetView topLeftCell="A4" zoomScaleNormal="100" zoomScaleSheetLayoutView="75" workbookViewId="0">
      <selection activeCell="F11" sqref="F11"/>
    </sheetView>
  </sheetViews>
  <sheetFormatPr defaultRowHeight="12.75" x14ac:dyDescent="0.2"/>
  <cols>
    <col min="1" max="1" width="18.7109375" style="34" customWidth="1"/>
    <col min="2" max="2" width="20.42578125" style="34" customWidth="1"/>
    <col min="3" max="3" width="23.7109375" style="34" customWidth="1"/>
    <col min="4" max="4" width="16.85546875" style="34" customWidth="1"/>
    <col min="5" max="5" width="20.28515625" style="34" customWidth="1"/>
    <col min="6" max="6" width="19.85546875" style="34" customWidth="1"/>
    <col min="7" max="8" width="9.140625" style="34"/>
    <col min="9" max="9" width="7.42578125" style="34" customWidth="1"/>
    <col min="10" max="12" width="9.140625" style="34"/>
    <col min="13" max="13" width="7.7109375" style="34" customWidth="1"/>
    <col min="14" max="14" width="8" style="34" customWidth="1"/>
    <col min="15" max="15" width="7.85546875" style="34" customWidth="1"/>
    <col min="16" max="16" width="8.140625" style="34" customWidth="1"/>
    <col min="17" max="17" width="7.7109375" style="34" customWidth="1"/>
    <col min="18" max="16384" width="9.140625" style="34"/>
  </cols>
  <sheetData>
    <row r="1" spans="1:15" ht="17.25" customHeight="1" x14ac:dyDescent="0.2">
      <c r="A1" s="756" t="s">
        <v>478</v>
      </c>
      <c r="B1" s="813"/>
      <c r="C1" s="813"/>
      <c r="D1" s="813"/>
      <c r="E1" s="813"/>
      <c r="F1" s="813"/>
      <c r="G1" s="813"/>
    </row>
    <row r="2" spans="1:15" ht="16.5" customHeight="1" thickBot="1" x14ac:dyDescent="0.25">
      <c r="A2" s="756" t="s">
        <v>406</v>
      </c>
      <c r="B2" s="813"/>
      <c r="C2" s="813"/>
      <c r="D2" s="813"/>
      <c r="E2" s="813"/>
      <c r="F2" s="813"/>
      <c r="G2" s="813"/>
      <c r="H2" s="39"/>
      <c r="I2" s="39"/>
      <c r="J2" s="39"/>
      <c r="K2" s="39"/>
      <c r="L2" s="39"/>
      <c r="M2" s="39"/>
      <c r="N2" s="39"/>
      <c r="O2" s="39"/>
    </row>
    <row r="3" spans="1:15" ht="56.25" customHeight="1" thickBot="1" x14ac:dyDescent="0.25">
      <c r="A3" s="443" t="s">
        <v>77</v>
      </c>
      <c r="B3" s="444" t="s">
        <v>78</v>
      </c>
      <c r="C3" s="445" t="s">
        <v>79</v>
      </c>
      <c r="D3" s="445" t="s">
        <v>80</v>
      </c>
      <c r="E3" s="444" t="s">
        <v>81</v>
      </c>
      <c r="F3" s="449" t="s">
        <v>82</v>
      </c>
    </row>
    <row r="4" spans="1:15" ht="55.5" customHeight="1" thickBot="1" x14ac:dyDescent="0.25">
      <c r="A4" s="446" t="s">
        <v>233</v>
      </c>
      <c r="B4" s="446" t="s">
        <v>234</v>
      </c>
      <c r="C4" s="447"/>
      <c r="D4" s="447"/>
      <c r="E4" s="447" t="s">
        <v>85</v>
      </c>
      <c r="F4" s="447">
        <v>9910</v>
      </c>
    </row>
    <row r="5" spans="1:15" ht="57" customHeight="1" thickBot="1" x14ac:dyDescent="0.25">
      <c r="A5" s="447" t="s">
        <v>83</v>
      </c>
      <c r="B5" s="447" t="s">
        <v>84</v>
      </c>
      <c r="C5" s="447"/>
      <c r="D5" s="447"/>
      <c r="E5" s="447" t="s">
        <v>85</v>
      </c>
      <c r="F5" s="450">
        <v>34271</v>
      </c>
    </row>
    <row r="6" spans="1:15" ht="50.25" customHeight="1" thickBot="1" x14ac:dyDescent="0.25">
      <c r="A6" s="447" t="s">
        <v>194</v>
      </c>
      <c r="B6" s="447" t="s">
        <v>86</v>
      </c>
      <c r="C6" s="447"/>
      <c r="D6" s="447"/>
      <c r="E6" s="447" t="s">
        <v>85</v>
      </c>
      <c r="F6" s="450">
        <v>72975</v>
      </c>
    </row>
    <row r="7" spans="1:15" ht="49.5" customHeight="1" thickBot="1" x14ac:dyDescent="0.25">
      <c r="A7" s="447" t="s">
        <v>8</v>
      </c>
      <c r="B7" s="447" t="s">
        <v>67</v>
      </c>
      <c r="C7" s="447"/>
      <c r="D7" s="447"/>
      <c r="E7" s="447" t="s">
        <v>85</v>
      </c>
      <c r="F7" s="450">
        <v>4500</v>
      </c>
    </row>
    <row r="8" spans="1:15" ht="39.75" customHeight="1" thickBot="1" x14ac:dyDescent="0.25">
      <c r="A8" s="447" t="s">
        <v>8</v>
      </c>
      <c r="B8" s="447" t="s">
        <v>87</v>
      </c>
      <c r="C8" s="447"/>
      <c r="D8" s="447"/>
      <c r="E8" s="447" t="s">
        <v>291</v>
      </c>
      <c r="F8" s="450">
        <v>7000</v>
      </c>
    </row>
    <row r="9" spans="1:15" ht="50.25" customHeight="1" thickBot="1" x14ac:dyDescent="0.25">
      <c r="A9" s="447" t="s">
        <v>8</v>
      </c>
      <c r="B9" s="447" t="s">
        <v>60</v>
      </c>
      <c r="C9" s="447"/>
      <c r="D9" s="447"/>
      <c r="E9" s="447" t="s">
        <v>85</v>
      </c>
      <c r="F9" s="450">
        <v>600</v>
      </c>
    </row>
    <row r="10" spans="1:15" ht="40.5" customHeight="1" thickBot="1" x14ac:dyDescent="0.25">
      <c r="A10" s="447" t="s">
        <v>88</v>
      </c>
      <c r="B10" s="447" t="s">
        <v>158</v>
      </c>
      <c r="C10" s="447"/>
      <c r="D10" s="447"/>
      <c r="E10" s="447" t="s">
        <v>291</v>
      </c>
      <c r="F10" s="450">
        <v>31230</v>
      </c>
    </row>
    <row r="11" spans="1:15" ht="33" customHeight="1" thickBot="1" x14ac:dyDescent="0.25">
      <c r="A11" s="447" t="s">
        <v>8</v>
      </c>
      <c r="B11" s="447"/>
      <c r="C11" s="447" t="s">
        <v>444</v>
      </c>
      <c r="D11" s="447">
        <v>6000</v>
      </c>
      <c r="E11" s="447"/>
      <c r="F11" s="450"/>
    </row>
    <row r="12" spans="1:15" ht="33" customHeight="1" thickBot="1" x14ac:dyDescent="0.25">
      <c r="A12" s="447" t="s">
        <v>8</v>
      </c>
      <c r="B12" s="447"/>
      <c r="C12" s="447" t="s">
        <v>89</v>
      </c>
      <c r="D12" s="447">
        <v>18400</v>
      </c>
      <c r="E12" s="447"/>
      <c r="F12" s="450"/>
    </row>
    <row r="13" spans="1:15" ht="29.25" customHeight="1" thickBot="1" x14ac:dyDescent="0.25">
      <c r="A13" s="448" t="s">
        <v>145</v>
      </c>
      <c r="B13" s="447"/>
      <c r="C13" s="447"/>
      <c r="D13" s="451">
        <f>SUM(D11:D12)</f>
        <v>24400</v>
      </c>
      <c r="E13" s="447"/>
      <c r="F13" s="452">
        <f>SUM(F4:F12)</f>
        <v>160486</v>
      </c>
    </row>
    <row r="14" spans="1:15" ht="15" x14ac:dyDescent="0.2">
      <c r="A14" s="240"/>
      <c r="B14" s="240"/>
      <c r="C14" s="240"/>
      <c r="F14" s="36"/>
    </row>
    <row r="15" spans="1:15" ht="15" x14ac:dyDescent="0.2">
      <c r="A15" s="240"/>
      <c r="B15" s="240"/>
      <c r="C15" s="240"/>
      <c r="F15" s="36"/>
    </row>
    <row r="16" spans="1:15" ht="15" x14ac:dyDescent="0.2">
      <c r="A16" s="240"/>
      <c r="B16" s="240"/>
      <c r="C16" s="240"/>
      <c r="F16" s="36"/>
    </row>
    <row r="17" spans="1:3" ht="15" x14ac:dyDescent="0.2">
      <c r="A17" s="240"/>
      <c r="B17" s="240"/>
      <c r="C17" s="240"/>
    </row>
    <row r="18" spans="1:3" ht="15" x14ac:dyDescent="0.2">
      <c r="A18" s="240"/>
      <c r="B18" s="240"/>
      <c r="C18" s="240"/>
    </row>
    <row r="19" spans="1:3" ht="15" x14ac:dyDescent="0.2">
      <c r="A19" s="240"/>
      <c r="B19" s="240"/>
      <c r="C19" s="240"/>
    </row>
    <row r="20" spans="1:3" ht="15" x14ac:dyDescent="0.2">
      <c r="A20" s="240"/>
      <c r="B20" s="240"/>
      <c r="C20" s="240"/>
    </row>
    <row r="21" spans="1:3" ht="15" x14ac:dyDescent="0.2">
      <c r="A21" s="240"/>
      <c r="B21" s="240"/>
      <c r="C21" s="240"/>
    </row>
    <row r="22" spans="1:3" ht="15" x14ac:dyDescent="0.2">
      <c r="A22" s="240"/>
      <c r="B22" s="240"/>
      <c r="C22" s="240"/>
    </row>
    <row r="23" spans="1:3" ht="15" x14ac:dyDescent="0.2">
      <c r="A23" s="240"/>
      <c r="B23" s="240"/>
      <c r="C23" s="240"/>
    </row>
    <row r="24" spans="1:3" ht="15" x14ac:dyDescent="0.2">
      <c r="A24" s="240"/>
      <c r="B24" s="240"/>
      <c r="C24" s="240"/>
    </row>
    <row r="25" spans="1:3" ht="15" x14ac:dyDescent="0.2">
      <c r="A25" s="240"/>
      <c r="B25" s="240"/>
      <c r="C25" s="240"/>
    </row>
    <row r="26" spans="1:3" ht="15" x14ac:dyDescent="0.2">
      <c r="A26" s="241"/>
      <c r="B26" s="241"/>
      <c r="C26" s="241"/>
    </row>
    <row r="27" spans="1:3" ht="15" x14ac:dyDescent="0.2">
      <c r="A27" s="241"/>
      <c r="B27" s="241"/>
      <c r="C27" s="241"/>
    </row>
    <row r="28" spans="1:3" ht="15" x14ac:dyDescent="0.2">
      <c r="A28" s="241"/>
      <c r="B28" s="241"/>
      <c r="C28" s="241"/>
    </row>
    <row r="29" spans="1:3" ht="15" x14ac:dyDescent="0.2">
      <c r="A29" s="241"/>
      <c r="B29" s="241"/>
      <c r="C29" s="241"/>
    </row>
    <row r="30" spans="1:3" ht="15" x14ac:dyDescent="0.2">
      <c r="A30" s="241"/>
      <c r="B30" s="241"/>
      <c r="C30" s="241"/>
    </row>
    <row r="31" spans="1:3" ht="15" x14ac:dyDescent="0.2">
      <c r="A31" s="241"/>
      <c r="B31" s="241"/>
      <c r="C31" s="241"/>
    </row>
    <row r="32" spans="1:3" ht="15" x14ac:dyDescent="0.2">
      <c r="A32" s="241"/>
      <c r="B32" s="241"/>
      <c r="C32" s="241"/>
    </row>
    <row r="33" spans="1:4" ht="15" x14ac:dyDescent="0.2">
      <c r="A33" s="241"/>
      <c r="B33" s="241"/>
      <c r="C33" s="241"/>
      <c r="D33" s="69"/>
    </row>
    <row r="34" spans="1:4" ht="15" x14ac:dyDescent="0.2">
      <c r="A34" s="240"/>
      <c r="B34" s="240"/>
      <c r="C34" s="240"/>
    </row>
    <row r="35" spans="1:4" ht="15" x14ac:dyDescent="0.2">
      <c r="A35" s="240"/>
      <c r="B35" s="240"/>
      <c r="C35" s="240"/>
    </row>
    <row r="36" spans="1:4" ht="15" x14ac:dyDescent="0.2">
      <c r="A36" s="240"/>
      <c r="B36" s="240"/>
      <c r="C36" s="240"/>
    </row>
  </sheetData>
  <mergeCells count="2">
    <mergeCell ref="A2:G2"/>
    <mergeCell ref="A1:G1"/>
  </mergeCells>
  <phoneticPr fontId="31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75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37"/>
  <sheetViews>
    <sheetView zoomScaleNormal="100" zoomScaleSheetLayoutView="75" workbookViewId="0">
      <selection activeCell="G28" sqref="G28"/>
    </sheetView>
  </sheetViews>
  <sheetFormatPr defaultColWidth="8" defaultRowHeight="12.75" x14ac:dyDescent="0.2"/>
  <cols>
    <col min="1" max="1" width="10" style="12" customWidth="1"/>
    <col min="2" max="2" width="78.85546875" style="12" customWidth="1"/>
    <col min="3" max="4" width="16.85546875" style="12" customWidth="1"/>
    <col min="5" max="5" width="13.85546875" style="12" customWidth="1"/>
    <col min="6" max="6" width="11.42578125" style="12" customWidth="1"/>
    <col min="7" max="8" width="8" style="12"/>
    <col min="9" max="9" width="7.42578125" style="12" customWidth="1"/>
    <col min="10" max="12" width="8" style="12"/>
    <col min="13" max="13" width="7.7109375" style="12" customWidth="1"/>
    <col min="14" max="14" width="8" style="12"/>
    <col min="15" max="15" width="7.85546875" style="12" customWidth="1"/>
    <col min="16" max="16" width="8.140625" style="12" customWidth="1"/>
    <col min="17" max="17" width="7.7109375" style="12" customWidth="1"/>
    <col min="18" max="22" width="8" style="12"/>
    <col min="23" max="23" width="29.5703125" style="12" customWidth="1"/>
    <col min="24" max="26" width="8" style="12"/>
    <col min="27" max="27" width="21" style="12" customWidth="1"/>
    <col min="28" max="257" width="8" style="12"/>
    <col min="258" max="258" width="10" style="12" customWidth="1"/>
    <col min="259" max="259" width="78.85546875" style="12" customWidth="1"/>
    <col min="260" max="260" width="23.140625" style="12" customWidth="1"/>
    <col min="261" max="261" width="13.85546875" style="12" customWidth="1"/>
    <col min="262" max="262" width="11.42578125" style="12" customWidth="1"/>
    <col min="263" max="278" width="8" style="12"/>
    <col min="279" max="279" width="29.5703125" style="12" customWidth="1"/>
    <col min="280" max="282" width="8" style="12"/>
    <col min="283" max="283" width="21" style="12" customWidth="1"/>
    <col min="284" max="513" width="8" style="12"/>
    <col min="514" max="514" width="10" style="12" customWidth="1"/>
    <col min="515" max="515" width="78.85546875" style="12" customWidth="1"/>
    <col min="516" max="516" width="23.140625" style="12" customWidth="1"/>
    <col min="517" max="517" width="13.85546875" style="12" customWidth="1"/>
    <col min="518" max="518" width="11.42578125" style="12" customWidth="1"/>
    <col min="519" max="534" width="8" style="12"/>
    <col min="535" max="535" width="29.5703125" style="12" customWidth="1"/>
    <col min="536" max="538" width="8" style="12"/>
    <col min="539" max="539" width="21" style="12" customWidth="1"/>
    <col min="540" max="769" width="8" style="12"/>
    <col min="770" max="770" width="10" style="12" customWidth="1"/>
    <col min="771" max="771" width="78.85546875" style="12" customWidth="1"/>
    <col min="772" max="772" width="23.140625" style="12" customWidth="1"/>
    <col min="773" max="773" width="13.85546875" style="12" customWidth="1"/>
    <col min="774" max="774" width="11.42578125" style="12" customWidth="1"/>
    <col min="775" max="790" width="8" style="12"/>
    <col min="791" max="791" width="29.5703125" style="12" customWidth="1"/>
    <col min="792" max="794" width="8" style="12"/>
    <col min="795" max="795" width="21" style="12" customWidth="1"/>
    <col min="796" max="1025" width="8" style="12"/>
    <col min="1026" max="1026" width="10" style="12" customWidth="1"/>
    <col min="1027" max="1027" width="78.85546875" style="12" customWidth="1"/>
    <col min="1028" max="1028" width="23.140625" style="12" customWidth="1"/>
    <col min="1029" max="1029" width="13.85546875" style="12" customWidth="1"/>
    <col min="1030" max="1030" width="11.42578125" style="12" customWidth="1"/>
    <col min="1031" max="1046" width="8" style="12"/>
    <col min="1047" max="1047" width="29.5703125" style="12" customWidth="1"/>
    <col min="1048" max="1050" width="8" style="12"/>
    <col min="1051" max="1051" width="21" style="12" customWidth="1"/>
    <col min="1052" max="1281" width="8" style="12"/>
    <col min="1282" max="1282" width="10" style="12" customWidth="1"/>
    <col min="1283" max="1283" width="78.85546875" style="12" customWidth="1"/>
    <col min="1284" max="1284" width="23.140625" style="12" customWidth="1"/>
    <col min="1285" max="1285" width="13.85546875" style="12" customWidth="1"/>
    <col min="1286" max="1286" width="11.42578125" style="12" customWidth="1"/>
    <col min="1287" max="1302" width="8" style="12"/>
    <col min="1303" max="1303" width="29.5703125" style="12" customWidth="1"/>
    <col min="1304" max="1306" width="8" style="12"/>
    <col min="1307" max="1307" width="21" style="12" customWidth="1"/>
    <col min="1308" max="1537" width="8" style="12"/>
    <col min="1538" max="1538" width="10" style="12" customWidth="1"/>
    <col min="1539" max="1539" width="78.85546875" style="12" customWidth="1"/>
    <col min="1540" max="1540" width="23.140625" style="12" customWidth="1"/>
    <col min="1541" max="1541" width="13.85546875" style="12" customWidth="1"/>
    <col min="1542" max="1542" width="11.42578125" style="12" customWidth="1"/>
    <col min="1543" max="1558" width="8" style="12"/>
    <col min="1559" max="1559" width="29.5703125" style="12" customWidth="1"/>
    <col min="1560" max="1562" width="8" style="12"/>
    <col min="1563" max="1563" width="21" style="12" customWidth="1"/>
    <col min="1564" max="1793" width="8" style="12"/>
    <col min="1794" max="1794" width="10" style="12" customWidth="1"/>
    <col min="1795" max="1795" width="78.85546875" style="12" customWidth="1"/>
    <col min="1796" max="1796" width="23.140625" style="12" customWidth="1"/>
    <col min="1797" max="1797" width="13.85546875" style="12" customWidth="1"/>
    <col min="1798" max="1798" width="11.42578125" style="12" customWidth="1"/>
    <col min="1799" max="1814" width="8" style="12"/>
    <col min="1815" max="1815" width="29.5703125" style="12" customWidth="1"/>
    <col min="1816" max="1818" width="8" style="12"/>
    <col min="1819" max="1819" width="21" style="12" customWidth="1"/>
    <col min="1820" max="2049" width="8" style="12"/>
    <col min="2050" max="2050" width="10" style="12" customWidth="1"/>
    <col min="2051" max="2051" width="78.85546875" style="12" customWidth="1"/>
    <col min="2052" max="2052" width="23.140625" style="12" customWidth="1"/>
    <col min="2053" max="2053" width="13.85546875" style="12" customWidth="1"/>
    <col min="2054" max="2054" width="11.42578125" style="12" customWidth="1"/>
    <col min="2055" max="2070" width="8" style="12"/>
    <col min="2071" max="2071" width="29.5703125" style="12" customWidth="1"/>
    <col min="2072" max="2074" width="8" style="12"/>
    <col min="2075" max="2075" width="21" style="12" customWidth="1"/>
    <col min="2076" max="2305" width="8" style="12"/>
    <col min="2306" max="2306" width="10" style="12" customWidth="1"/>
    <col min="2307" max="2307" width="78.85546875" style="12" customWidth="1"/>
    <col min="2308" max="2308" width="23.140625" style="12" customWidth="1"/>
    <col min="2309" max="2309" width="13.85546875" style="12" customWidth="1"/>
    <col min="2310" max="2310" width="11.42578125" style="12" customWidth="1"/>
    <col min="2311" max="2326" width="8" style="12"/>
    <col min="2327" max="2327" width="29.5703125" style="12" customWidth="1"/>
    <col min="2328" max="2330" width="8" style="12"/>
    <col min="2331" max="2331" width="21" style="12" customWidth="1"/>
    <col min="2332" max="2561" width="8" style="12"/>
    <col min="2562" max="2562" width="10" style="12" customWidth="1"/>
    <col min="2563" max="2563" width="78.85546875" style="12" customWidth="1"/>
    <col min="2564" max="2564" width="23.140625" style="12" customWidth="1"/>
    <col min="2565" max="2565" width="13.85546875" style="12" customWidth="1"/>
    <col min="2566" max="2566" width="11.42578125" style="12" customWidth="1"/>
    <col min="2567" max="2582" width="8" style="12"/>
    <col min="2583" max="2583" width="29.5703125" style="12" customWidth="1"/>
    <col min="2584" max="2586" width="8" style="12"/>
    <col min="2587" max="2587" width="21" style="12" customWidth="1"/>
    <col min="2588" max="2817" width="8" style="12"/>
    <col min="2818" max="2818" width="10" style="12" customWidth="1"/>
    <col min="2819" max="2819" width="78.85546875" style="12" customWidth="1"/>
    <col min="2820" max="2820" width="23.140625" style="12" customWidth="1"/>
    <col min="2821" max="2821" width="13.85546875" style="12" customWidth="1"/>
    <col min="2822" max="2822" width="11.42578125" style="12" customWidth="1"/>
    <col min="2823" max="2838" width="8" style="12"/>
    <col min="2839" max="2839" width="29.5703125" style="12" customWidth="1"/>
    <col min="2840" max="2842" width="8" style="12"/>
    <col min="2843" max="2843" width="21" style="12" customWidth="1"/>
    <col min="2844" max="3073" width="8" style="12"/>
    <col min="3074" max="3074" width="10" style="12" customWidth="1"/>
    <col min="3075" max="3075" width="78.85546875" style="12" customWidth="1"/>
    <col min="3076" max="3076" width="23.140625" style="12" customWidth="1"/>
    <col min="3077" max="3077" width="13.85546875" style="12" customWidth="1"/>
    <col min="3078" max="3078" width="11.42578125" style="12" customWidth="1"/>
    <col min="3079" max="3094" width="8" style="12"/>
    <col min="3095" max="3095" width="29.5703125" style="12" customWidth="1"/>
    <col min="3096" max="3098" width="8" style="12"/>
    <col min="3099" max="3099" width="21" style="12" customWidth="1"/>
    <col min="3100" max="3329" width="8" style="12"/>
    <col min="3330" max="3330" width="10" style="12" customWidth="1"/>
    <col min="3331" max="3331" width="78.85546875" style="12" customWidth="1"/>
    <col min="3332" max="3332" width="23.140625" style="12" customWidth="1"/>
    <col min="3333" max="3333" width="13.85546875" style="12" customWidth="1"/>
    <col min="3334" max="3334" width="11.42578125" style="12" customWidth="1"/>
    <col min="3335" max="3350" width="8" style="12"/>
    <col min="3351" max="3351" width="29.5703125" style="12" customWidth="1"/>
    <col min="3352" max="3354" width="8" style="12"/>
    <col min="3355" max="3355" width="21" style="12" customWidth="1"/>
    <col min="3356" max="3585" width="8" style="12"/>
    <col min="3586" max="3586" width="10" style="12" customWidth="1"/>
    <col min="3587" max="3587" width="78.85546875" style="12" customWidth="1"/>
    <col min="3588" max="3588" width="23.140625" style="12" customWidth="1"/>
    <col min="3589" max="3589" width="13.85546875" style="12" customWidth="1"/>
    <col min="3590" max="3590" width="11.42578125" style="12" customWidth="1"/>
    <col min="3591" max="3606" width="8" style="12"/>
    <col min="3607" max="3607" width="29.5703125" style="12" customWidth="1"/>
    <col min="3608" max="3610" width="8" style="12"/>
    <col min="3611" max="3611" width="21" style="12" customWidth="1"/>
    <col min="3612" max="3841" width="8" style="12"/>
    <col min="3842" max="3842" width="10" style="12" customWidth="1"/>
    <col min="3843" max="3843" width="78.85546875" style="12" customWidth="1"/>
    <col min="3844" max="3844" width="23.140625" style="12" customWidth="1"/>
    <col min="3845" max="3845" width="13.85546875" style="12" customWidth="1"/>
    <col min="3846" max="3846" width="11.42578125" style="12" customWidth="1"/>
    <col min="3847" max="3862" width="8" style="12"/>
    <col min="3863" max="3863" width="29.5703125" style="12" customWidth="1"/>
    <col min="3864" max="3866" width="8" style="12"/>
    <col min="3867" max="3867" width="21" style="12" customWidth="1"/>
    <col min="3868" max="4097" width="8" style="12"/>
    <col min="4098" max="4098" width="10" style="12" customWidth="1"/>
    <col min="4099" max="4099" width="78.85546875" style="12" customWidth="1"/>
    <col min="4100" max="4100" width="23.140625" style="12" customWidth="1"/>
    <col min="4101" max="4101" width="13.85546875" style="12" customWidth="1"/>
    <col min="4102" max="4102" width="11.42578125" style="12" customWidth="1"/>
    <col min="4103" max="4118" width="8" style="12"/>
    <col min="4119" max="4119" width="29.5703125" style="12" customWidth="1"/>
    <col min="4120" max="4122" width="8" style="12"/>
    <col min="4123" max="4123" width="21" style="12" customWidth="1"/>
    <col min="4124" max="4353" width="8" style="12"/>
    <col min="4354" max="4354" width="10" style="12" customWidth="1"/>
    <col min="4355" max="4355" width="78.85546875" style="12" customWidth="1"/>
    <col min="4356" max="4356" width="23.140625" style="12" customWidth="1"/>
    <col min="4357" max="4357" width="13.85546875" style="12" customWidth="1"/>
    <col min="4358" max="4358" width="11.42578125" style="12" customWidth="1"/>
    <col min="4359" max="4374" width="8" style="12"/>
    <col min="4375" max="4375" width="29.5703125" style="12" customWidth="1"/>
    <col min="4376" max="4378" width="8" style="12"/>
    <col min="4379" max="4379" width="21" style="12" customWidth="1"/>
    <col min="4380" max="4609" width="8" style="12"/>
    <col min="4610" max="4610" width="10" style="12" customWidth="1"/>
    <col min="4611" max="4611" width="78.85546875" style="12" customWidth="1"/>
    <col min="4612" max="4612" width="23.140625" style="12" customWidth="1"/>
    <col min="4613" max="4613" width="13.85546875" style="12" customWidth="1"/>
    <col min="4614" max="4614" width="11.42578125" style="12" customWidth="1"/>
    <col min="4615" max="4630" width="8" style="12"/>
    <col min="4631" max="4631" width="29.5703125" style="12" customWidth="1"/>
    <col min="4632" max="4634" width="8" style="12"/>
    <col min="4635" max="4635" width="21" style="12" customWidth="1"/>
    <col min="4636" max="4865" width="8" style="12"/>
    <col min="4866" max="4866" width="10" style="12" customWidth="1"/>
    <col min="4867" max="4867" width="78.85546875" style="12" customWidth="1"/>
    <col min="4868" max="4868" width="23.140625" style="12" customWidth="1"/>
    <col min="4869" max="4869" width="13.85546875" style="12" customWidth="1"/>
    <col min="4870" max="4870" width="11.42578125" style="12" customWidth="1"/>
    <col min="4871" max="4886" width="8" style="12"/>
    <col min="4887" max="4887" width="29.5703125" style="12" customWidth="1"/>
    <col min="4888" max="4890" width="8" style="12"/>
    <col min="4891" max="4891" width="21" style="12" customWidth="1"/>
    <col min="4892" max="5121" width="8" style="12"/>
    <col min="5122" max="5122" width="10" style="12" customWidth="1"/>
    <col min="5123" max="5123" width="78.85546875" style="12" customWidth="1"/>
    <col min="5124" max="5124" width="23.140625" style="12" customWidth="1"/>
    <col min="5125" max="5125" width="13.85546875" style="12" customWidth="1"/>
    <col min="5126" max="5126" width="11.42578125" style="12" customWidth="1"/>
    <col min="5127" max="5142" width="8" style="12"/>
    <col min="5143" max="5143" width="29.5703125" style="12" customWidth="1"/>
    <col min="5144" max="5146" width="8" style="12"/>
    <col min="5147" max="5147" width="21" style="12" customWidth="1"/>
    <col min="5148" max="5377" width="8" style="12"/>
    <col min="5378" max="5378" width="10" style="12" customWidth="1"/>
    <col min="5379" max="5379" width="78.85546875" style="12" customWidth="1"/>
    <col min="5380" max="5380" width="23.140625" style="12" customWidth="1"/>
    <col min="5381" max="5381" width="13.85546875" style="12" customWidth="1"/>
    <col min="5382" max="5382" width="11.42578125" style="12" customWidth="1"/>
    <col min="5383" max="5398" width="8" style="12"/>
    <col min="5399" max="5399" width="29.5703125" style="12" customWidth="1"/>
    <col min="5400" max="5402" width="8" style="12"/>
    <col min="5403" max="5403" width="21" style="12" customWidth="1"/>
    <col min="5404" max="5633" width="8" style="12"/>
    <col min="5634" max="5634" width="10" style="12" customWidth="1"/>
    <col min="5635" max="5635" width="78.85546875" style="12" customWidth="1"/>
    <col min="5636" max="5636" width="23.140625" style="12" customWidth="1"/>
    <col min="5637" max="5637" width="13.85546875" style="12" customWidth="1"/>
    <col min="5638" max="5638" width="11.42578125" style="12" customWidth="1"/>
    <col min="5639" max="5654" width="8" style="12"/>
    <col min="5655" max="5655" width="29.5703125" style="12" customWidth="1"/>
    <col min="5656" max="5658" width="8" style="12"/>
    <col min="5659" max="5659" width="21" style="12" customWidth="1"/>
    <col min="5660" max="5889" width="8" style="12"/>
    <col min="5890" max="5890" width="10" style="12" customWidth="1"/>
    <col min="5891" max="5891" width="78.85546875" style="12" customWidth="1"/>
    <col min="5892" max="5892" width="23.140625" style="12" customWidth="1"/>
    <col min="5893" max="5893" width="13.85546875" style="12" customWidth="1"/>
    <col min="5894" max="5894" width="11.42578125" style="12" customWidth="1"/>
    <col min="5895" max="5910" width="8" style="12"/>
    <col min="5911" max="5911" width="29.5703125" style="12" customWidth="1"/>
    <col min="5912" max="5914" width="8" style="12"/>
    <col min="5915" max="5915" width="21" style="12" customWidth="1"/>
    <col min="5916" max="6145" width="8" style="12"/>
    <col min="6146" max="6146" width="10" style="12" customWidth="1"/>
    <col min="6147" max="6147" width="78.85546875" style="12" customWidth="1"/>
    <col min="6148" max="6148" width="23.140625" style="12" customWidth="1"/>
    <col min="6149" max="6149" width="13.85546875" style="12" customWidth="1"/>
    <col min="6150" max="6150" width="11.42578125" style="12" customWidth="1"/>
    <col min="6151" max="6166" width="8" style="12"/>
    <col min="6167" max="6167" width="29.5703125" style="12" customWidth="1"/>
    <col min="6168" max="6170" width="8" style="12"/>
    <col min="6171" max="6171" width="21" style="12" customWidth="1"/>
    <col min="6172" max="6401" width="8" style="12"/>
    <col min="6402" max="6402" width="10" style="12" customWidth="1"/>
    <col min="6403" max="6403" width="78.85546875" style="12" customWidth="1"/>
    <col min="6404" max="6404" width="23.140625" style="12" customWidth="1"/>
    <col min="6405" max="6405" width="13.85546875" style="12" customWidth="1"/>
    <col min="6406" max="6406" width="11.42578125" style="12" customWidth="1"/>
    <col min="6407" max="6422" width="8" style="12"/>
    <col min="6423" max="6423" width="29.5703125" style="12" customWidth="1"/>
    <col min="6424" max="6426" width="8" style="12"/>
    <col min="6427" max="6427" width="21" style="12" customWidth="1"/>
    <col min="6428" max="6657" width="8" style="12"/>
    <col min="6658" max="6658" width="10" style="12" customWidth="1"/>
    <col min="6659" max="6659" width="78.85546875" style="12" customWidth="1"/>
    <col min="6660" max="6660" width="23.140625" style="12" customWidth="1"/>
    <col min="6661" max="6661" width="13.85546875" style="12" customWidth="1"/>
    <col min="6662" max="6662" width="11.42578125" style="12" customWidth="1"/>
    <col min="6663" max="6678" width="8" style="12"/>
    <col min="6679" max="6679" width="29.5703125" style="12" customWidth="1"/>
    <col min="6680" max="6682" width="8" style="12"/>
    <col min="6683" max="6683" width="21" style="12" customWidth="1"/>
    <col min="6684" max="6913" width="8" style="12"/>
    <col min="6914" max="6914" width="10" style="12" customWidth="1"/>
    <col min="6915" max="6915" width="78.85546875" style="12" customWidth="1"/>
    <col min="6916" max="6916" width="23.140625" style="12" customWidth="1"/>
    <col min="6917" max="6917" width="13.85546875" style="12" customWidth="1"/>
    <col min="6918" max="6918" width="11.42578125" style="12" customWidth="1"/>
    <col min="6919" max="6934" width="8" style="12"/>
    <col min="6935" max="6935" width="29.5703125" style="12" customWidth="1"/>
    <col min="6936" max="6938" width="8" style="12"/>
    <col min="6939" max="6939" width="21" style="12" customWidth="1"/>
    <col min="6940" max="7169" width="8" style="12"/>
    <col min="7170" max="7170" width="10" style="12" customWidth="1"/>
    <col min="7171" max="7171" width="78.85546875" style="12" customWidth="1"/>
    <col min="7172" max="7172" width="23.140625" style="12" customWidth="1"/>
    <col min="7173" max="7173" width="13.85546875" style="12" customWidth="1"/>
    <col min="7174" max="7174" width="11.42578125" style="12" customWidth="1"/>
    <col min="7175" max="7190" width="8" style="12"/>
    <col min="7191" max="7191" width="29.5703125" style="12" customWidth="1"/>
    <col min="7192" max="7194" width="8" style="12"/>
    <col min="7195" max="7195" width="21" style="12" customWidth="1"/>
    <col min="7196" max="7425" width="8" style="12"/>
    <col min="7426" max="7426" width="10" style="12" customWidth="1"/>
    <col min="7427" max="7427" width="78.85546875" style="12" customWidth="1"/>
    <col min="7428" max="7428" width="23.140625" style="12" customWidth="1"/>
    <col min="7429" max="7429" width="13.85546875" style="12" customWidth="1"/>
    <col min="7430" max="7430" width="11.42578125" style="12" customWidth="1"/>
    <col min="7431" max="7446" width="8" style="12"/>
    <col min="7447" max="7447" width="29.5703125" style="12" customWidth="1"/>
    <col min="7448" max="7450" width="8" style="12"/>
    <col min="7451" max="7451" width="21" style="12" customWidth="1"/>
    <col min="7452" max="7681" width="8" style="12"/>
    <col min="7682" max="7682" width="10" style="12" customWidth="1"/>
    <col min="7683" max="7683" width="78.85546875" style="12" customWidth="1"/>
    <col min="7684" max="7684" width="23.140625" style="12" customWidth="1"/>
    <col min="7685" max="7685" width="13.85546875" style="12" customWidth="1"/>
    <col min="7686" max="7686" width="11.42578125" style="12" customWidth="1"/>
    <col min="7687" max="7702" width="8" style="12"/>
    <col min="7703" max="7703" width="29.5703125" style="12" customWidth="1"/>
    <col min="7704" max="7706" width="8" style="12"/>
    <col min="7707" max="7707" width="21" style="12" customWidth="1"/>
    <col min="7708" max="7937" width="8" style="12"/>
    <col min="7938" max="7938" width="10" style="12" customWidth="1"/>
    <col min="7939" max="7939" width="78.85546875" style="12" customWidth="1"/>
    <col min="7940" max="7940" width="23.140625" style="12" customWidth="1"/>
    <col min="7941" max="7941" width="13.85546875" style="12" customWidth="1"/>
    <col min="7942" max="7942" width="11.42578125" style="12" customWidth="1"/>
    <col min="7943" max="7958" width="8" style="12"/>
    <col min="7959" max="7959" width="29.5703125" style="12" customWidth="1"/>
    <col min="7960" max="7962" width="8" style="12"/>
    <col min="7963" max="7963" width="21" style="12" customWidth="1"/>
    <col min="7964" max="8193" width="8" style="12"/>
    <col min="8194" max="8194" width="10" style="12" customWidth="1"/>
    <col min="8195" max="8195" width="78.85546875" style="12" customWidth="1"/>
    <col min="8196" max="8196" width="23.140625" style="12" customWidth="1"/>
    <col min="8197" max="8197" width="13.85546875" style="12" customWidth="1"/>
    <col min="8198" max="8198" width="11.42578125" style="12" customWidth="1"/>
    <col min="8199" max="8214" width="8" style="12"/>
    <col min="8215" max="8215" width="29.5703125" style="12" customWidth="1"/>
    <col min="8216" max="8218" width="8" style="12"/>
    <col min="8219" max="8219" width="21" style="12" customWidth="1"/>
    <col min="8220" max="8449" width="8" style="12"/>
    <col min="8450" max="8450" width="10" style="12" customWidth="1"/>
    <col min="8451" max="8451" width="78.85546875" style="12" customWidth="1"/>
    <col min="8452" max="8452" width="23.140625" style="12" customWidth="1"/>
    <col min="8453" max="8453" width="13.85546875" style="12" customWidth="1"/>
    <col min="8454" max="8454" width="11.42578125" style="12" customWidth="1"/>
    <col min="8455" max="8470" width="8" style="12"/>
    <col min="8471" max="8471" width="29.5703125" style="12" customWidth="1"/>
    <col min="8472" max="8474" width="8" style="12"/>
    <col min="8475" max="8475" width="21" style="12" customWidth="1"/>
    <col min="8476" max="8705" width="8" style="12"/>
    <col min="8706" max="8706" width="10" style="12" customWidth="1"/>
    <col min="8707" max="8707" width="78.85546875" style="12" customWidth="1"/>
    <col min="8708" max="8708" width="23.140625" style="12" customWidth="1"/>
    <col min="8709" max="8709" width="13.85546875" style="12" customWidth="1"/>
    <col min="8710" max="8710" width="11.42578125" style="12" customWidth="1"/>
    <col min="8711" max="8726" width="8" style="12"/>
    <col min="8727" max="8727" width="29.5703125" style="12" customWidth="1"/>
    <col min="8728" max="8730" width="8" style="12"/>
    <col min="8731" max="8731" width="21" style="12" customWidth="1"/>
    <col min="8732" max="8961" width="8" style="12"/>
    <col min="8962" max="8962" width="10" style="12" customWidth="1"/>
    <col min="8963" max="8963" width="78.85546875" style="12" customWidth="1"/>
    <col min="8964" max="8964" width="23.140625" style="12" customWidth="1"/>
    <col min="8965" max="8965" width="13.85546875" style="12" customWidth="1"/>
    <col min="8966" max="8966" width="11.42578125" style="12" customWidth="1"/>
    <col min="8967" max="8982" width="8" style="12"/>
    <col min="8983" max="8983" width="29.5703125" style="12" customWidth="1"/>
    <col min="8984" max="8986" width="8" style="12"/>
    <col min="8987" max="8987" width="21" style="12" customWidth="1"/>
    <col min="8988" max="9217" width="8" style="12"/>
    <col min="9218" max="9218" width="10" style="12" customWidth="1"/>
    <col min="9219" max="9219" width="78.85546875" style="12" customWidth="1"/>
    <col min="9220" max="9220" width="23.140625" style="12" customWidth="1"/>
    <col min="9221" max="9221" width="13.85546875" style="12" customWidth="1"/>
    <col min="9222" max="9222" width="11.42578125" style="12" customWidth="1"/>
    <col min="9223" max="9238" width="8" style="12"/>
    <col min="9239" max="9239" width="29.5703125" style="12" customWidth="1"/>
    <col min="9240" max="9242" width="8" style="12"/>
    <col min="9243" max="9243" width="21" style="12" customWidth="1"/>
    <col min="9244" max="9473" width="8" style="12"/>
    <col min="9474" max="9474" width="10" style="12" customWidth="1"/>
    <col min="9475" max="9475" width="78.85546875" style="12" customWidth="1"/>
    <col min="9476" max="9476" width="23.140625" style="12" customWidth="1"/>
    <col min="9477" max="9477" width="13.85546875" style="12" customWidth="1"/>
    <col min="9478" max="9478" width="11.42578125" style="12" customWidth="1"/>
    <col min="9479" max="9494" width="8" style="12"/>
    <col min="9495" max="9495" width="29.5703125" style="12" customWidth="1"/>
    <col min="9496" max="9498" width="8" style="12"/>
    <col min="9499" max="9499" width="21" style="12" customWidth="1"/>
    <col min="9500" max="9729" width="8" style="12"/>
    <col min="9730" max="9730" width="10" style="12" customWidth="1"/>
    <col min="9731" max="9731" width="78.85546875" style="12" customWidth="1"/>
    <col min="9732" max="9732" width="23.140625" style="12" customWidth="1"/>
    <col min="9733" max="9733" width="13.85546875" style="12" customWidth="1"/>
    <col min="9734" max="9734" width="11.42578125" style="12" customWidth="1"/>
    <col min="9735" max="9750" width="8" style="12"/>
    <col min="9751" max="9751" width="29.5703125" style="12" customWidth="1"/>
    <col min="9752" max="9754" width="8" style="12"/>
    <col min="9755" max="9755" width="21" style="12" customWidth="1"/>
    <col min="9756" max="9985" width="8" style="12"/>
    <col min="9986" max="9986" width="10" style="12" customWidth="1"/>
    <col min="9987" max="9987" width="78.85546875" style="12" customWidth="1"/>
    <col min="9988" max="9988" width="23.140625" style="12" customWidth="1"/>
    <col min="9989" max="9989" width="13.85546875" style="12" customWidth="1"/>
    <col min="9990" max="9990" width="11.42578125" style="12" customWidth="1"/>
    <col min="9991" max="10006" width="8" style="12"/>
    <col min="10007" max="10007" width="29.5703125" style="12" customWidth="1"/>
    <col min="10008" max="10010" width="8" style="12"/>
    <col min="10011" max="10011" width="21" style="12" customWidth="1"/>
    <col min="10012" max="10241" width="8" style="12"/>
    <col min="10242" max="10242" width="10" style="12" customWidth="1"/>
    <col min="10243" max="10243" width="78.85546875" style="12" customWidth="1"/>
    <col min="10244" max="10244" width="23.140625" style="12" customWidth="1"/>
    <col min="10245" max="10245" width="13.85546875" style="12" customWidth="1"/>
    <col min="10246" max="10246" width="11.42578125" style="12" customWidth="1"/>
    <col min="10247" max="10262" width="8" style="12"/>
    <col min="10263" max="10263" width="29.5703125" style="12" customWidth="1"/>
    <col min="10264" max="10266" width="8" style="12"/>
    <col min="10267" max="10267" width="21" style="12" customWidth="1"/>
    <col min="10268" max="10497" width="8" style="12"/>
    <col min="10498" max="10498" width="10" style="12" customWidth="1"/>
    <col min="10499" max="10499" width="78.85546875" style="12" customWidth="1"/>
    <col min="10500" max="10500" width="23.140625" style="12" customWidth="1"/>
    <col min="10501" max="10501" width="13.85546875" style="12" customWidth="1"/>
    <col min="10502" max="10502" width="11.42578125" style="12" customWidth="1"/>
    <col min="10503" max="10518" width="8" style="12"/>
    <col min="10519" max="10519" width="29.5703125" style="12" customWidth="1"/>
    <col min="10520" max="10522" width="8" style="12"/>
    <col min="10523" max="10523" width="21" style="12" customWidth="1"/>
    <col min="10524" max="10753" width="8" style="12"/>
    <col min="10754" max="10754" width="10" style="12" customWidth="1"/>
    <col min="10755" max="10755" width="78.85546875" style="12" customWidth="1"/>
    <col min="10756" max="10756" width="23.140625" style="12" customWidth="1"/>
    <col min="10757" max="10757" width="13.85546875" style="12" customWidth="1"/>
    <col min="10758" max="10758" width="11.42578125" style="12" customWidth="1"/>
    <col min="10759" max="10774" width="8" style="12"/>
    <col min="10775" max="10775" width="29.5703125" style="12" customWidth="1"/>
    <col min="10776" max="10778" width="8" style="12"/>
    <col min="10779" max="10779" width="21" style="12" customWidth="1"/>
    <col min="10780" max="11009" width="8" style="12"/>
    <col min="11010" max="11010" width="10" style="12" customWidth="1"/>
    <col min="11011" max="11011" width="78.85546875" style="12" customWidth="1"/>
    <col min="11012" max="11012" width="23.140625" style="12" customWidth="1"/>
    <col min="11013" max="11013" width="13.85546875" style="12" customWidth="1"/>
    <col min="11014" max="11014" width="11.42578125" style="12" customWidth="1"/>
    <col min="11015" max="11030" width="8" style="12"/>
    <col min="11031" max="11031" width="29.5703125" style="12" customWidth="1"/>
    <col min="11032" max="11034" width="8" style="12"/>
    <col min="11035" max="11035" width="21" style="12" customWidth="1"/>
    <col min="11036" max="11265" width="8" style="12"/>
    <col min="11266" max="11266" width="10" style="12" customWidth="1"/>
    <col min="11267" max="11267" width="78.85546875" style="12" customWidth="1"/>
    <col min="11268" max="11268" width="23.140625" style="12" customWidth="1"/>
    <col min="11269" max="11269" width="13.85546875" style="12" customWidth="1"/>
    <col min="11270" max="11270" width="11.42578125" style="12" customWidth="1"/>
    <col min="11271" max="11286" width="8" style="12"/>
    <col min="11287" max="11287" width="29.5703125" style="12" customWidth="1"/>
    <col min="11288" max="11290" width="8" style="12"/>
    <col min="11291" max="11291" width="21" style="12" customWidth="1"/>
    <col min="11292" max="11521" width="8" style="12"/>
    <col min="11522" max="11522" width="10" style="12" customWidth="1"/>
    <col min="11523" max="11523" width="78.85546875" style="12" customWidth="1"/>
    <col min="11524" max="11524" width="23.140625" style="12" customWidth="1"/>
    <col min="11525" max="11525" width="13.85546875" style="12" customWidth="1"/>
    <col min="11526" max="11526" width="11.42578125" style="12" customWidth="1"/>
    <col min="11527" max="11542" width="8" style="12"/>
    <col min="11543" max="11543" width="29.5703125" style="12" customWidth="1"/>
    <col min="11544" max="11546" width="8" style="12"/>
    <col min="11547" max="11547" width="21" style="12" customWidth="1"/>
    <col min="11548" max="11777" width="8" style="12"/>
    <col min="11778" max="11778" width="10" style="12" customWidth="1"/>
    <col min="11779" max="11779" width="78.85546875" style="12" customWidth="1"/>
    <col min="11780" max="11780" width="23.140625" style="12" customWidth="1"/>
    <col min="11781" max="11781" width="13.85546875" style="12" customWidth="1"/>
    <col min="11782" max="11782" width="11.42578125" style="12" customWidth="1"/>
    <col min="11783" max="11798" width="8" style="12"/>
    <col min="11799" max="11799" width="29.5703125" style="12" customWidth="1"/>
    <col min="11800" max="11802" width="8" style="12"/>
    <col min="11803" max="11803" width="21" style="12" customWidth="1"/>
    <col min="11804" max="12033" width="8" style="12"/>
    <col min="12034" max="12034" width="10" style="12" customWidth="1"/>
    <col min="12035" max="12035" width="78.85546875" style="12" customWidth="1"/>
    <col min="12036" max="12036" width="23.140625" style="12" customWidth="1"/>
    <col min="12037" max="12037" width="13.85546875" style="12" customWidth="1"/>
    <col min="12038" max="12038" width="11.42578125" style="12" customWidth="1"/>
    <col min="12039" max="12054" width="8" style="12"/>
    <col min="12055" max="12055" width="29.5703125" style="12" customWidth="1"/>
    <col min="12056" max="12058" width="8" style="12"/>
    <col min="12059" max="12059" width="21" style="12" customWidth="1"/>
    <col min="12060" max="12289" width="8" style="12"/>
    <col min="12290" max="12290" width="10" style="12" customWidth="1"/>
    <col min="12291" max="12291" width="78.85546875" style="12" customWidth="1"/>
    <col min="12292" max="12292" width="23.140625" style="12" customWidth="1"/>
    <col min="12293" max="12293" width="13.85546875" style="12" customWidth="1"/>
    <col min="12294" max="12294" width="11.42578125" style="12" customWidth="1"/>
    <col min="12295" max="12310" width="8" style="12"/>
    <col min="12311" max="12311" width="29.5703125" style="12" customWidth="1"/>
    <col min="12312" max="12314" width="8" style="12"/>
    <col min="12315" max="12315" width="21" style="12" customWidth="1"/>
    <col min="12316" max="12545" width="8" style="12"/>
    <col min="12546" max="12546" width="10" style="12" customWidth="1"/>
    <col min="12547" max="12547" width="78.85546875" style="12" customWidth="1"/>
    <col min="12548" max="12548" width="23.140625" style="12" customWidth="1"/>
    <col min="12549" max="12549" width="13.85546875" style="12" customWidth="1"/>
    <col min="12550" max="12550" width="11.42578125" style="12" customWidth="1"/>
    <col min="12551" max="12566" width="8" style="12"/>
    <col min="12567" max="12567" width="29.5703125" style="12" customWidth="1"/>
    <col min="12568" max="12570" width="8" style="12"/>
    <col min="12571" max="12571" width="21" style="12" customWidth="1"/>
    <col min="12572" max="12801" width="8" style="12"/>
    <col min="12802" max="12802" width="10" style="12" customWidth="1"/>
    <col min="12803" max="12803" width="78.85546875" style="12" customWidth="1"/>
    <col min="12804" max="12804" width="23.140625" style="12" customWidth="1"/>
    <col min="12805" max="12805" width="13.85546875" style="12" customWidth="1"/>
    <col min="12806" max="12806" width="11.42578125" style="12" customWidth="1"/>
    <col min="12807" max="12822" width="8" style="12"/>
    <col min="12823" max="12823" width="29.5703125" style="12" customWidth="1"/>
    <col min="12824" max="12826" width="8" style="12"/>
    <col min="12827" max="12827" width="21" style="12" customWidth="1"/>
    <col min="12828" max="13057" width="8" style="12"/>
    <col min="13058" max="13058" width="10" style="12" customWidth="1"/>
    <col min="13059" max="13059" width="78.85546875" style="12" customWidth="1"/>
    <col min="13060" max="13060" width="23.140625" style="12" customWidth="1"/>
    <col min="13061" max="13061" width="13.85546875" style="12" customWidth="1"/>
    <col min="13062" max="13062" width="11.42578125" style="12" customWidth="1"/>
    <col min="13063" max="13078" width="8" style="12"/>
    <col min="13079" max="13079" width="29.5703125" style="12" customWidth="1"/>
    <col min="13080" max="13082" width="8" style="12"/>
    <col min="13083" max="13083" width="21" style="12" customWidth="1"/>
    <col min="13084" max="13313" width="8" style="12"/>
    <col min="13314" max="13314" width="10" style="12" customWidth="1"/>
    <col min="13315" max="13315" width="78.85546875" style="12" customWidth="1"/>
    <col min="13316" max="13316" width="23.140625" style="12" customWidth="1"/>
    <col min="13317" max="13317" width="13.85546875" style="12" customWidth="1"/>
    <col min="13318" max="13318" width="11.42578125" style="12" customWidth="1"/>
    <col min="13319" max="13334" width="8" style="12"/>
    <col min="13335" max="13335" width="29.5703125" style="12" customWidth="1"/>
    <col min="13336" max="13338" width="8" style="12"/>
    <col min="13339" max="13339" width="21" style="12" customWidth="1"/>
    <col min="13340" max="13569" width="8" style="12"/>
    <col min="13570" max="13570" width="10" style="12" customWidth="1"/>
    <col min="13571" max="13571" width="78.85546875" style="12" customWidth="1"/>
    <col min="13572" max="13572" width="23.140625" style="12" customWidth="1"/>
    <col min="13573" max="13573" width="13.85546875" style="12" customWidth="1"/>
    <col min="13574" max="13574" width="11.42578125" style="12" customWidth="1"/>
    <col min="13575" max="13590" width="8" style="12"/>
    <col min="13591" max="13591" width="29.5703125" style="12" customWidth="1"/>
    <col min="13592" max="13594" width="8" style="12"/>
    <col min="13595" max="13595" width="21" style="12" customWidth="1"/>
    <col min="13596" max="13825" width="8" style="12"/>
    <col min="13826" max="13826" width="10" style="12" customWidth="1"/>
    <col min="13827" max="13827" width="78.85546875" style="12" customWidth="1"/>
    <col min="13828" max="13828" width="23.140625" style="12" customWidth="1"/>
    <col min="13829" max="13829" width="13.85546875" style="12" customWidth="1"/>
    <col min="13830" max="13830" width="11.42578125" style="12" customWidth="1"/>
    <col min="13831" max="13846" width="8" style="12"/>
    <col min="13847" max="13847" width="29.5703125" style="12" customWidth="1"/>
    <col min="13848" max="13850" width="8" style="12"/>
    <col min="13851" max="13851" width="21" style="12" customWidth="1"/>
    <col min="13852" max="14081" width="8" style="12"/>
    <col min="14082" max="14082" width="10" style="12" customWidth="1"/>
    <col min="14083" max="14083" width="78.85546875" style="12" customWidth="1"/>
    <col min="14084" max="14084" width="23.140625" style="12" customWidth="1"/>
    <col min="14085" max="14085" width="13.85546875" style="12" customWidth="1"/>
    <col min="14086" max="14086" width="11.42578125" style="12" customWidth="1"/>
    <col min="14087" max="14102" width="8" style="12"/>
    <col min="14103" max="14103" width="29.5703125" style="12" customWidth="1"/>
    <col min="14104" max="14106" width="8" style="12"/>
    <col min="14107" max="14107" width="21" style="12" customWidth="1"/>
    <col min="14108" max="14337" width="8" style="12"/>
    <col min="14338" max="14338" width="10" style="12" customWidth="1"/>
    <col min="14339" max="14339" width="78.85546875" style="12" customWidth="1"/>
    <col min="14340" max="14340" width="23.140625" style="12" customWidth="1"/>
    <col min="14341" max="14341" width="13.85546875" style="12" customWidth="1"/>
    <col min="14342" max="14342" width="11.42578125" style="12" customWidth="1"/>
    <col min="14343" max="14358" width="8" style="12"/>
    <col min="14359" max="14359" width="29.5703125" style="12" customWidth="1"/>
    <col min="14360" max="14362" width="8" style="12"/>
    <col min="14363" max="14363" width="21" style="12" customWidth="1"/>
    <col min="14364" max="14593" width="8" style="12"/>
    <col min="14594" max="14594" width="10" style="12" customWidth="1"/>
    <col min="14595" max="14595" width="78.85546875" style="12" customWidth="1"/>
    <col min="14596" max="14596" width="23.140625" style="12" customWidth="1"/>
    <col min="14597" max="14597" width="13.85546875" style="12" customWidth="1"/>
    <col min="14598" max="14598" width="11.42578125" style="12" customWidth="1"/>
    <col min="14599" max="14614" width="8" style="12"/>
    <col min="14615" max="14615" width="29.5703125" style="12" customWidth="1"/>
    <col min="14616" max="14618" width="8" style="12"/>
    <col min="14619" max="14619" width="21" style="12" customWidth="1"/>
    <col min="14620" max="14849" width="8" style="12"/>
    <col min="14850" max="14850" width="10" style="12" customWidth="1"/>
    <col min="14851" max="14851" width="78.85546875" style="12" customWidth="1"/>
    <col min="14852" max="14852" width="23.140625" style="12" customWidth="1"/>
    <col min="14853" max="14853" width="13.85546875" style="12" customWidth="1"/>
    <col min="14854" max="14854" width="11.42578125" style="12" customWidth="1"/>
    <col min="14855" max="14870" width="8" style="12"/>
    <col min="14871" max="14871" width="29.5703125" style="12" customWidth="1"/>
    <col min="14872" max="14874" width="8" style="12"/>
    <col min="14875" max="14875" width="21" style="12" customWidth="1"/>
    <col min="14876" max="15105" width="8" style="12"/>
    <col min="15106" max="15106" width="10" style="12" customWidth="1"/>
    <col min="15107" max="15107" width="78.85546875" style="12" customWidth="1"/>
    <col min="15108" max="15108" width="23.140625" style="12" customWidth="1"/>
    <col min="15109" max="15109" width="13.85546875" style="12" customWidth="1"/>
    <col min="15110" max="15110" width="11.42578125" style="12" customWidth="1"/>
    <col min="15111" max="15126" width="8" style="12"/>
    <col min="15127" max="15127" width="29.5703125" style="12" customWidth="1"/>
    <col min="15128" max="15130" width="8" style="12"/>
    <col min="15131" max="15131" width="21" style="12" customWidth="1"/>
    <col min="15132" max="15361" width="8" style="12"/>
    <col min="15362" max="15362" width="10" style="12" customWidth="1"/>
    <col min="15363" max="15363" width="78.85546875" style="12" customWidth="1"/>
    <col min="15364" max="15364" width="23.140625" style="12" customWidth="1"/>
    <col min="15365" max="15365" width="13.85546875" style="12" customWidth="1"/>
    <col min="15366" max="15366" width="11.42578125" style="12" customWidth="1"/>
    <col min="15367" max="15382" width="8" style="12"/>
    <col min="15383" max="15383" width="29.5703125" style="12" customWidth="1"/>
    <col min="15384" max="15386" width="8" style="12"/>
    <col min="15387" max="15387" width="21" style="12" customWidth="1"/>
    <col min="15388" max="15617" width="8" style="12"/>
    <col min="15618" max="15618" width="10" style="12" customWidth="1"/>
    <col min="15619" max="15619" width="78.85546875" style="12" customWidth="1"/>
    <col min="15620" max="15620" width="23.140625" style="12" customWidth="1"/>
    <col min="15621" max="15621" width="13.85546875" style="12" customWidth="1"/>
    <col min="15622" max="15622" width="11.42578125" style="12" customWidth="1"/>
    <col min="15623" max="15638" width="8" style="12"/>
    <col min="15639" max="15639" width="29.5703125" style="12" customWidth="1"/>
    <col min="15640" max="15642" width="8" style="12"/>
    <col min="15643" max="15643" width="21" style="12" customWidth="1"/>
    <col min="15644" max="15873" width="8" style="12"/>
    <col min="15874" max="15874" width="10" style="12" customWidth="1"/>
    <col min="15875" max="15875" width="78.85546875" style="12" customWidth="1"/>
    <col min="15876" max="15876" width="23.140625" style="12" customWidth="1"/>
    <col min="15877" max="15877" width="13.85546875" style="12" customWidth="1"/>
    <col min="15878" max="15878" width="11.42578125" style="12" customWidth="1"/>
    <col min="15879" max="15894" width="8" style="12"/>
    <col min="15895" max="15895" width="29.5703125" style="12" customWidth="1"/>
    <col min="15896" max="15898" width="8" style="12"/>
    <col min="15899" max="15899" width="21" style="12" customWidth="1"/>
    <col min="15900" max="16129" width="8" style="12"/>
    <col min="16130" max="16130" width="10" style="12" customWidth="1"/>
    <col min="16131" max="16131" width="78.85546875" style="12" customWidth="1"/>
    <col min="16132" max="16132" width="23.140625" style="12" customWidth="1"/>
    <col min="16133" max="16133" width="13.85546875" style="12" customWidth="1"/>
    <col min="16134" max="16134" width="11.42578125" style="12" customWidth="1"/>
    <col min="16135" max="16150" width="8" style="12"/>
    <col min="16151" max="16151" width="29.5703125" style="12" customWidth="1"/>
    <col min="16152" max="16154" width="8" style="12"/>
    <col min="16155" max="16155" width="21" style="12" customWidth="1"/>
    <col min="16156" max="16384" width="8" style="12"/>
  </cols>
  <sheetData>
    <row r="1" spans="1:6" ht="15" x14ac:dyDescent="0.25">
      <c r="A1" s="31"/>
      <c r="B1" s="32" t="s">
        <v>269</v>
      </c>
      <c r="C1" s="32"/>
    </row>
    <row r="2" spans="1:6" ht="15" x14ac:dyDescent="0.25">
      <c r="A2" s="31"/>
      <c r="B2" s="24" t="s">
        <v>407</v>
      </c>
      <c r="C2" s="24"/>
    </row>
    <row r="3" spans="1:6" ht="15.75" x14ac:dyDescent="0.25">
      <c r="A3" s="239"/>
      <c r="B3" s="377"/>
      <c r="C3" s="377"/>
      <c r="D3" s="239" t="s">
        <v>151</v>
      </c>
    </row>
    <row r="4" spans="1:6" s="13" customFormat="1" ht="38.25" x14ac:dyDescent="0.2">
      <c r="A4" s="236" t="s">
        <v>0</v>
      </c>
      <c r="B4" s="237" t="s">
        <v>114</v>
      </c>
      <c r="C4" s="572" t="s">
        <v>522</v>
      </c>
      <c r="D4" s="572" t="s">
        <v>457</v>
      </c>
      <c r="E4" s="12"/>
      <c r="F4" s="12"/>
    </row>
    <row r="5" spans="1:6" ht="17.25" customHeight="1" x14ac:dyDescent="0.25">
      <c r="A5" s="183"/>
      <c r="B5" s="184" t="s">
        <v>187</v>
      </c>
      <c r="C5" s="183">
        <v>3400</v>
      </c>
      <c r="D5" s="183">
        <v>3400</v>
      </c>
    </row>
    <row r="6" spans="1:6" ht="20.25" customHeight="1" x14ac:dyDescent="0.25">
      <c r="A6" s="183"/>
      <c r="B6" s="185" t="s">
        <v>1</v>
      </c>
      <c r="C6" s="183">
        <v>400</v>
      </c>
      <c r="D6" s="183">
        <v>400</v>
      </c>
    </row>
    <row r="7" spans="1:6" ht="20.25" customHeight="1" x14ac:dyDescent="0.25">
      <c r="A7" s="183"/>
      <c r="B7" s="185" t="s">
        <v>467</v>
      </c>
      <c r="C7" s="183">
        <v>6000</v>
      </c>
      <c r="D7" s="183">
        <v>6000</v>
      </c>
    </row>
    <row r="8" spans="1:6" ht="15.75" customHeight="1" x14ac:dyDescent="0.25">
      <c r="A8" s="183"/>
      <c r="B8" s="185" t="s">
        <v>438</v>
      </c>
      <c r="C8" s="183">
        <v>38524</v>
      </c>
      <c r="D8" s="183">
        <v>38524</v>
      </c>
    </row>
    <row r="9" spans="1:6" s="14" customFormat="1" ht="28.5" customHeight="1" x14ac:dyDescent="0.2">
      <c r="A9" s="814" t="s">
        <v>248</v>
      </c>
      <c r="B9" s="815"/>
      <c r="C9" s="186">
        <f>C5+C6+C8+C7</f>
        <v>48324</v>
      </c>
      <c r="D9" s="186">
        <f>D5+D6+D8+D7</f>
        <v>48324</v>
      </c>
    </row>
    <row r="10" spans="1:6" s="15" customFormat="1" ht="28.5" customHeight="1" x14ac:dyDescent="0.25">
      <c r="A10" s="187"/>
      <c r="B10" s="453" t="s">
        <v>3</v>
      </c>
      <c r="C10" s="183">
        <v>384252</v>
      </c>
      <c r="D10" s="183">
        <v>384252</v>
      </c>
    </row>
    <row r="11" spans="1:6" s="15" customFormat="1" ht="28.5" customHeight="1" x14ac:dyDescent="0.25">
      <c r="A11" s="187"/>
      <c r="B11" s="453" t="s">
        <v>409</v>
      </c>
      <c r="C11" s="183">
        <v>5407</v>
      </c>
      <c r="D11" s="183">
        <v>5407</v>
      </c>
    </row>
    <row r="12" spans="1:6" s="15" customFormat="1" ht="28.5" customHeight="1" x14ac:dyDescent="0.25">
      <c r="A12" s="816" t="s">
        <v>188</v>
      </c>
      <c r="B12" s="817"/>
      <c r="C12" s="185">
        <f>SUM(C10:C11)</f>
        <v>389659</v>
      </c>
      <c r="D12" s="185">
        <f>SUM(D10:D11)</f>
        <v>389659</v>
      </c>
    </row>
    <row r="13" spans="1:6" s="15" customFormat="1" ht="17.25" customHeight="1" x14ac:dyDescent="0.2">
      <c r="A13" s="816" t="s">
        <v>185</v>
      </c>
      <c r="B13" s="817"/>
      <c r="C13" s="188">
        <f>C9+C12</f>
        <v>437983</v>
      </c>
      <c r="D13" s="188">
        <f>D9+D12</f>
        <v>437983</v>
      </c>
    </row>
    <row r="14" spans="1:6" ht="15.75" x14ac:dyDescent="0.25">
      <c r="A14" s="238"/>
      <c r="B14" s="238"/>
      <c r="C14" s="238"/>
      <c r="D14" s="239"/>
    </row>
    <row r="15" spans="1:6" ht="15.75" x14ac:dyDescent="0.25">
      <c r="A15" s="238"/>
      <c r="B15" s="238"/>
      <c r="C15" s="238"/>
      <c r="D15" s="239"/>
    </row>
    <row r="16" spans="1:6" ht="15.75" x14ac:dyDescent="0.25">
      <c r="A16" s="239"/>
      <c r="B16" s="239"/>
      <c r="C16" s="239"/>
      <c r="D16" s="239"/>
    </row>
    <row r="17" spans="1:4" ht="15.75" x14ac:dyDescent="0.25">
      <c r="A17" s="239"/>
      <c r="B17" s="239"/>
      <c r="C17" s="239"/>
      <c r="D17" s="239"/>
    </row>
    <row r="18" spans="1:4" ht="15.75" x14ac:dyDescent="0.25">
      <c r="A18" s="239"/>
      <c r="B18" s="239"/>
      <c r="C18" s="239"/>
      <c r="D18" s="239"/>
    </row>
    <row r="19" spans="1:4" ht="15.75" x14ac:dyDescent="0.25">
      <c r="A19" s="239"/>
      <c r="B19" s="239"/>
      <c r="C19" s="239"/>
      <c r="D19" s="239"/>
    </row>
    <row r="20" spans="1:4" ht="15.75" x14ac:dyDescent="0.25">
      <c r="A20" s="239"/>
      <c r="B20" s="239"/>
      <c r="C20" s="239"/>
      <c r="D20" s="239"/>
    </row>
    <row r="21" spans="1:4" ht="15.75" x14ac:dyDescent="0.25">
      <c r="A21" s="239"/>
      <c r="B21" s="239"/>
      <c r="C21" s="239"/>
      <c r="D21" s="239"/>
    </row>
    <row r="22" spans="1:4" ht="15.75" x14ac:dyDescent="0.25">
      <c r="A22" s="239"/>
      <c r="B22" s="239"/>
      <c r="C22" s="239"/>
      <c r="D22" s="239"/>
    </row>
    <row r="23" spans="1:4" ht="15.75" x14ac:dyDescent="0.25">
      <c r="A23" s="239"/>
      <c r="B23" s="239"/>
      <c r="C23" s="239"/>
      <c r="D23" s="239"/>
    </row>
    <row r="24" spans="1:4" ht="15.75" x14ac:dyDescent="0.25">
      <c r="A24" s="239"/>
      <c r="B24" s="239"/>
      <c r="C24" s="239"/>
      <c r="D24" s="239"/>
    </row>
    <row r="25" spans="1:4" ht="15.75" x14ac:dyDescent="0.25">
      <c r="A25" s="239"/>
      <c r="B25" s="239"/>
      <c r="C25" s="239"/>
      <c r="D25" s="239"/>
    </row>
    <row r="26" spans="1:4" ht="15.75" x14ac:dyDescent="0.25">
      <c r="A26" s="239"/>
      <c r="B26" s="239"/>
      <c r="C26" s="239"/>
      <c r="D26" s="239"/>
    </row>
    <row r="27" spans="1:4" ht="15.75" x14ac:dyDescent="0.25">
      <c r="A27" s="239"/>
      <c r="B27" s="239"/>
      <c r="C27" s="239"/>
      <c r="D27" s="239"/>
    </row>
    <row r="28" spans="1:4" ht="15.75" x14ac:dyDescent="0.25">
      <c r="A28" s="239"/>
      <c r="B28" s="239"/>
      <c r="C28" s="239"/>
      <c r="D28" s="239"/>
    </row>
    <row r="29" spans="1:4" ht="15.75" x14ac:dyDescent="0.25">
      <c r="A29" s="239"/>
      <c r="B29" s="239"/>
      <c r="C29" s="239"/>
      <c r="D29" s="239"/>
    </row>
    <row r="30" spans="1:4" ht="15.75" x14ac:dyDescent="0.25">
      <c r="A30" s="239"/>
      <c r="B30" s="239"/>
      <c r="C30" s="239"/>
      <c r="D30" s="239"/>
    </row>
    <row r="31" spans="1:4" ht="15.75" x14ac:dyDescent="0.25">
      <c r="A31" s="239"/>
      <c r="B31" s="239"/>
      <c r="C31" s="239"/>
      <c r="D31" s="239"/>
    </row>
    <row r="32" spans="1:4" ht="15.75" x14ac:dyDescent="0.25">
      <c r="A32" s="239"/>
      <c r="B32" s="239"/>
      <c r="C32" s="239"/>
      <c r="D32" s="239"/>
    </row>
    <row r="33" spans="1:4" ht="15.75" x14ac:dyDescent="0.25">
      <c r="A33" s="239"/>
      <c r="B33" s="239"/>
      <c r="C33" s="239"/>
      <c r="D33" s="239"/>
    </row>
    <row r="34" spans="1:4" ht="15.75" x14ac:dyDescent="0.25">
      <c r="A34" s="239"/>
      <c r="B34" s="239"/>
      <c r="C34" s="239"/>
      <c r="D34" s="239"/>
    </row>
    <row r="35" spans="1:4" ht="15.75" x14ac:dyDescent="0.25">
      <c r="A35" s="239"/>
      <c r="B35" s="239"/>
      <c r="C35" s="239"/>
      <c r="D35" s="239"/>
    </row>
    <row r="36" spans="1:4" ht="15.75" x14ac:dyDescent="0.25">
      <c r="A36" s="239"/>
      <c r="B36" s="239"/>
      <c r="C36" s="239"/>
      <c r="D36" s="239"/>
    </row>
    <row r="37" spans="1:4" ht="15.75" x14ac:dyDescent="0.25">
      <c r="A37" s="239"/>
      <c r="B37" s="239"/>
      <c r="C37" s="239"/>
      <c r="D37" s="239"/>
    </row>
  </sheetData>
  <mergeCells count="3">
    <mergeCell ref="A9:B9"/>
    <mergeCell ref="A12:B12"/>
    <mergeCell ref="A13:B13"/>
  </mergeCells>
  <printOptions horizontalCentered="1"/>
  <pageMargins left="0.19685039370078741" right="0.19685039370078741" top="0.59055118110236227" bottom="0.59055118110236227" header="0.51181102362204722" footer="0.51181102362204722"/>
  <pageSetup paperSize="9" scale="80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P38"/>
  <sheetViews>
    <sheetView topLeftCell="B1" zoomScaleNormal="100" zoomScaleSheetLayoutView="75" workbookViewId="0">
      <selection activeCell="AD33" sqref="AD33"/>
    </sheetView>
  </sheetViews>
  <sheetFormatPr defaultRowHeight="12.75" x14ac:dyDescent="0.2"/>
  <cols>
    <col min="1" max="1" width="9.140625" style="103" customWidth="1"/>
    <col min="2" max="2" width="2.7109375" style="103" customWidth="1"/>
    <col min="3" max="3" width="23.7109375" style="103" customWidth="1"/>
    <col min="4" max="8" width="2.7109375" style="103" customWidth="1"/>
    <col min="9" max="9" width="7.42578125" style="103" customWidth="1"/>
    <col min="10" max="12" width="2.7109375" style="103" customWidth="1"/>
    <col min="13" max="13" width="7.7109375" style="103" customWidth="1"/>
    <col min="14" max="14" width="8" style="103" customWidth="1"/>
    <col min="15" max="15" width="7.85546875" style="103" customWidth="1"/>
    <col min="16" max="16" width="8.140625" style="103" customWidth="1"/>
    <col min="17" max="17" width="7.7109375" style="103" customWidth="1"/>
    <col min="18" max="19" width="2.7109375" style="103" customWidth="1"/>
    <col min="20" max="20" width="1.5703125" style="103" customWidth="1"/>
    <col min="21" max="23" width="2.7109375" style="103" hidden="1" customWidth="1"/>
    <col min="24" max="24" width="14.5703125" style="103" hidden="1" customWidth="1"/>
    <col min="25" max="27" width="2.7109375" style="103" hidden="1" customWidth="1"/>
    <col min="28" max="28" width="15" style="499" customWidth="1"/>
    <col min="29" max="29" width="16.7109375" style="103" customWidth="1"/>
    <col min="30" max="30" width="19.140625" style="103" customWidth="1"/>
    <col min="31" max="37" width="2.7109375" style="103" customWidth="1"/>
    <col min="38" max="16384" width="9.140625" style="103"/>
  </cols>
  <sheetData>
    <row r="1" spans="1:42" x14ac:dyDescent="0.2">
      <c r="B1" s="721" t="s">
        <v>268</v>
      </c>
      <c r="C1" s="721"/>
      <c r="D1" s="721"/>
      <c r="E1" s="721"/>
      <c r="F1" s="721"/>
      <c r="G1" s="721"/>
      <c r="H1" s="721"/>
      <c r="I1" s="721"/>
      <c r="J1" s="721"/>
      <c r="K1" s="721"/>
      <c r="L1" s="721"/>
      <c r="M1" s="721"/>
      <c r="N1" s="721"/>
      <c r="O1" s="721"/>
      <c r="P1" s="721"/>
      <c r="Q1" s="721"/>
      <c r="R1" s="721"/>
      <c r="S1" s="721"/>
      <c r="T1" s="721"/>
      <c r="U1" s="721"/>
      <c r="V1" s="721"/>
      <c r="W1" s="721"/>
      <c r="X1" s="721"/>
      <c r="Y1" s="721"/>
      <c r="Z1" s="721"/>
      <c r="AA1" s="721"/>
      <c r="AB1" s="557"/>
    </row>
    <row r="2" spans="1:42" ht="25.5" customHeight="1" x14ac:dyDescent="0.2">
      <c r="A2" s="111"/>
      <c r="B2" s="722" t="s">
        <v>408</v>
      </c>
      <c r="C2" s="722"/>
      <c r="D2" s="722"/>
      <c r="E2" s="722"/>
      <c r="F2" s="722"/>
      <c r="G2" s="722"/>
      <c r="H2" s="722"/>
      <c r="I2" s="722"/>
      <c r="J2" s="722"/>
      <c r="K2" s="722"/>
      <c r="L2" s="722"/>
      <c r="M2" s="722"/>
      <c r="N2" s="722"/>
      <c r="O2" s="722"/>
      <c r="P2" s="722"/>
      <c r="Q2" s="722"/>
      <c r="R2" s="722"/>
      <c r="S2" s="722"/>
      <c r="T2" s="722"/>
      <c r="U2" s="722"/>
      <c r="V2" s="722"/>
      <c r="W2" s="722"/>
      <c r="X2" s="722"/>
      <c r="Y2" s="722"/>
      <c r="Z2" s="722"/>
      <c r="AA2" s="722"/>
      <c r="AB2" s="558"/>
    </row>
    <row r="3" spans="1:42" ht="15.95" customHeight="1" thickBot="1" x14ac:dyDescent="0.25">
      <c r="A3" s="233"/>
      <c r="B3" s="824" t="s">
        <v>151</v>
      </c>
      <c r="C3" s="824"/>
      <c r="D3" s="825"/>
      <c r="E3" s="825"/>
      <c r="F3" s="825"/>
      <c r="G3" s="825"/>
      <c r="H3" s="825"/>
      <c r="I3" s="825"/>
      <c r="J3" s="825"/>
      <c r="K3" s="825"/>
      <c r="L3" s="825"/>
      <c r="M3" s="825"/>
      <c r="N3" s="825"/>
      <c r="O3" s="825"/>
      <c r="P3" s="825"/>
      <c r="Q3" s="825"/>
      <c r="R3" s="825"/>
      <c r="S3" s="825"/>
      <c r="T3" s="825"/>
      <c r="U3" s="825"/>
      <c r="V3" s="825"/>
      <c r="W3" s="825"/>
      <c r="X3" s="825"/>
      <c r="Y3" s="825"/>
      <c r="Z3" s="825"/>
      <c r="AA3" s="825"/>
      <c r="AB3" s="561"/>
    </row>
    <row r="4" spans="1:42" ht="41.25" customHeight="1" thickBot="1" x14ac:dyDescent="0.25">
      <c r="A4" s="231" t="s">
        <v>167</v>
      </c>
      <c r="B4" s="826" t="s">
        <v>114</v>
      </c>
      <c r="C4" s="827"/>
      <c r="D4" s="828"/>
      <c r="E4" s="828"/>
      <c r="F4" s="828"/>
      <c r="G4" s="828"/>
      <c r="H4" s="828"/>
      <c r="I4" s="828"/>
      <c r="J4" s="828"/>
      <c r="K4" s="828"/>
      <c r="L4" s="828"/>
      <c r="M4" s="828"/>
      <c r="N4" s="828"/>
      <c r="O4" s="828"/>
      <c r="P4" s="828"/>
      <c r="Q4" s="828"/>
      <c r="R4" s="828"/>
      <c r="S4" s="828"/>
      <c r="T4" s="828"/>
      <c r="U4" s="828"/>
      <c r="V4" s="828"/>
      <c r="W4" s="828"/>
      <c r="X4" s="828"/>
      <c r="Y4" s="828"/>
      <c r="Z4" s="828"/>
      <c r="AA4" s="828"/>
      <c r="AB4" s="572" t="s">
        <v>523</v>
      </c>
      <c r="AC4" s="572" t="s">
        <v>457</v>
      </c>
    </row>
    <row r="5" spans="1:42" ht="17.25" customHeight="1" x14ac:dyDescent="0.25">
      <c r="A5" s="232">
        <v>1</v>
      </c>
      <c r="B5" s="829" t="s">
        <v>148</v>
      </c>
      <c r="C5" s="829"/>
      <c r="D5" s="829"/>
      <c r="E5" s="829"/>
      <c r="F5" s="829"/>
      <c r="G5" s="829"/>
      <c r="H5" s="829"/>
      <c r="I5" s="829"/>
      <c r="J5" s="829"/>
      <c r="K5" s="829"/>
      <c r="L5" s="829"/>
      <c r="M5" s="829"/>
      <c r="N5" s="829"/>
      <c r="O5" s="829"/>
      <c r="P5" s="829"/>
      <c r="Q5" s="829"/>
      <c r="R5" s="829"/>
      <c r="S5" s="829"/>
      <c r="T5" s="829"/>
      <c r="U5" s="829"/>
      <c r="V5" s="829"/>
      <c r="W5" s="829"/>
      <c r="X5" s="829"/>
      <c r="Y5" s="829"/>
      <c r="Z5" s="829"/>
      <c r="AA5" s="829"/>
      <c r="AB5" s="189">
        <v>266616</v>
      </c>
      <c r="AC5" s="189">
        <v>266616</v>
      </c>
    </row>
    <row r="6" spans="1:42" s="109" customFormat="1" ht="20.25" customHeight="1" x14ac:dyDescent="0.25">
      <c r="A6" s="232">
        <v>2</v>
      </c>
      <c r="B6" s="818" t="s">
        <v>102</v>
      </c>
      <c r="C6" s="818"/>
      <c r="D6" s="818"/>
      <c r="E6" s="818"/>
      <c r="F6" s="818"/>
      <c r="G6" s="818"/>
      <c r="H6" s="818"/>
      <c r="I6" s="818"/>
      <c r="J6" s="818"/>
      <c r="K6" s="818"/>
      <c r="L6" s="818"/>
      <c r="M6" s="818"/>
      <c r="N6" s="818"/>
      <c r="O6" s="818"/>
      <c r="P6" s="818"/>
      <c r="Q6" s="818"/>
      <c r="R6" s="818"/>
      <c r="S6" s="818"/>
      <c r="T6" s="818"/>
      <c r="U6" s="818"/>
      <c r="V6" s="818"/>
      <c r="W6" s="818"/>
      <c r="X6" s="818"/>
      <c r="Y6" s="818"/>
      <c r="Z6" s="818"/>
      <c r="AA6" s="818"/>
      <c r="AB6" s="189">
        <v>54660</v>
      </c>
      <c r="AC6" s="189">
        <v>54660</v>
      </c>
      <c r="AL6" s="113"/>
      <c r="AM6" s="113"/>
      <c r="AN6" s="113"/>
      <c r="AO6" s="113"/>
      <c r="AP6" s="113"/>
    </row>
    <row r="7" spans="1:42" ht="15.75" customHeight="1" x14ac:dyDescent="0.2">
      <c r="A7" s="232">
        <v>3</v>
      </c>
      <c r="B7" s="819" t="s">
        <v>251</v>
      </c>
      <c r="C7" s="819"/>
      <c r="D7" s="819"/>
      <c r="E7" s="819"/>
      <c r="F7" s="819"/>
      <c r="G7" s="819"/>
      <c r="H7" s="819"/>
      <c r="I7" s="819"/>
      <c r="J7" s="819"/>
      <c r="K7" s="819"/>
      <c r="L7" s="819"/>
      <c r="M7" s="819"/>
      <c r="N7" s="819"/>
      <c r="O7" s="819"/>
      <c r="P7" s="819"/>
      <c r="Q7" s="819"/>
      <c r="R7" s="819"/>
      <c r="S7" s="819"/>
      <c r="T7" s="819"/>
      <c r="U7" s="819"/>
      <c r="V7" s="819"/>
      <c r="W7" s="819"/>
      <c r="X7" s="819"/>
      <c r="Y7" s="819"/>
      <c r="Z7" s="819"/>
      <c r="AA7" s="819"/>
      <c r="AB7" s="190">
        <v>700</v>
      </c>
      <c r="AC7" s="190">
        <v>700</v>
      </c>
      <c r="AL7" s="723"/>
      <c r="AM7" s="723"/>
      <c r="AN7" s="723"/>
      <c r="AO7" s="723"/>
      <c r="AP7" s="111"/>
    </row>
    <row r="8" spans="1:42" ht="19.5" customHeight="1" x14ac:dyDescent="0.2">
      <c r="A8" s="232">
        <v>4</v>
      </c>
      <c r="B8" s="819" t="s">
        <v>252</v>
      </c>
      <c r="C8" s="819"/>
      <c r="D8" s="819"/>
      <c r="E8" s="819"/>
      <c r="F8" s="819"/>
      <c r="G8" s="819"/>
      <c r="H8" s="819"/>
      <c r="I8" s="819"/>
      <c r="J8" s="819"/>
      <c r="K8" s="819"/>
      <c r="L8" s="819"/>
      <c r="M8" s="819"/>
      <c r="N8" s="819"/>
      <c r="O8" s="819"/>
      <c r="P8" s="819"/>
      <c r="Q8" s="819"/>
      <c r="R8" s="819"/>
      <c r="S8" s="819"/>
      <c r="T8" s="819"/>
      <c r="U8" s="819"/>
      <c r="V8" s="819"/>
      <c r="W8" s="819"/>
      <c r="X8" s="819"/>
      <c r="Y8" s="819"/>
      <c r="Z8" s="819"/>
      <c r="AA8" s="819"/>
      <c r="AB8" s="190">
        <v>6000</v>
      </c>
      <c r="AC8" s="190">
        <v>6000</v>
      </c>
      <c r="AL8" s="111"/>
      <c r="AM8" s="111"/>
      <c r="AN8" s="111"/>
      <c r="AO8" s="111"/>
      <c r="AP8" s="111"/>
    </row>
    <row r="9" spans="1:42" ht="19.5" customHeight="1" x14ac:dyDescent="0.25">
      <c r="A9" s="232">
        <v>5</v>
      </c>
      <c r="B9" s="818" t="s">
        <v>5</v>
      </c>
      <c r="C9" s="818"/>
      <c r="D9" s="818"/>
      <c r="E9" s="818"/>
      <c r="F9" s="818"/>
      <c r="G9" s="818"/>
      <c r="H9" s="818"/>
      <c r="I9" s="818"/>
      <c r="J9" s="818"/>
      <c r="K9" s="818"/>
      <c r="L9" s="818"/>
      <c r="M9" s="818"/>
      <c r="N9" s="818"/>
      <c r="O9" s="818"/>
      <c r="P9" s="818"/>
      <c r="Q9" s="818"/>
      <c r="R9" s="818"/>
      <c r="S9" s="818"/>
      <c r="T9" s="818"/>
      <c r="U9" s="818"/>
      <c r="V9" s="818"/>
      <c r="W9" s="818"/>
      <c r="X9" s="818"/>
      <c r="Y9" s="818"/>
      <c r="Z9" s="818"/>
      <c r="AA9" s="818"/>
      <c r="AB9" s="191">
        <f>AB7+AB8</f>
        <v>6700</v>
      </c>
      <c r="AC9" s="191">
        <f>AC7+AC8</f>
        <v>6700</v>
      </c>
    </row>
    <row r="10" spans="1:42" ht="19.5" customHeight="1" x14ac:dyDescent="0.2">
      <c r="A10" s="232">
        <v>6</v>
      </c>
      <c r="B10" s="819" t="s">
        <v>253</v>
      </c>
      <c r="C10" s="819"/>
      <c r="D10" s="819"/>
      <c r="E10" s="819"/>
      <c r="F10" s="819"/>
      <c r="G10" s="819"/>
      <c r="H10" s="819"/>
      <c r="I10" s="819"/>
      <c r="J10" s="819"/>
      <c r="K10" s="819"/>
      <c r="L10" s="819"/>
      <c r="M10" s="819"/>
      <c r="N10" s="819"/>
      <c r="O10" s="819"/>
      <c r="P10" s="819"/>
      <c r="Q10" s="819"/>
      <c r="R10" s="819"/>
      <c r="S10" s="819"/>
      <c r="T10" s="819"/>
      <c r="U10" s="819"/>
      <c r="V10" s="819"/>
      <c r="W10" s="819"/>
      <c r="X10" s="819"/>
      <c r="Y10" s="819"/>
      <c r="Z10" s="819"/>
      <c r="AA10" s="819"/>
      <c r="AB10" s="190">
        <v>6000</v>
      </c>
      <c r="AC10" s="190">
        <v>6000</v>
      </c>
    </row>
    <row r="11" spans="1:42" ht="19.5" customHeight="1" x14ac:dyDescent="0.2">
      <c r="A11" s="232">
        <v>7</v>
      </c>
      <c r="B11" s="819" t="s">
        <v>270</v>
      </c>
      <c r="C11" s="819"/>
      <c r="D11" s="819"/>
      <c r="E11" s="819"/>
      <c r="F11" s="819"/>
      <c r="G11" s="819"/>
      <c r="H11" s="819"/>
      <c r="I11" s="819"/>
      <c r="J11" s="819"/>
      <c r="K11" s="819"/>
      <c r="L11" s="819"/>
      <c r="M11" s="819"/>
      <c r="N11" s="819"/>
      <c r="O11" s="819"/>
      <c r="P11" s="819"/>
      <c r="Q11" s="819"/>
      <c r="R11" s="819"/>
      <c r="S11" s="819"/>
      <c r="T11" s="819"/>
      <c r="U11" s="819"/>
      <c r="V11" s="819"/>
      <c r="W11" s="819"/>
      <c r="X11" s="819"/>
      <c r="Y11" s="819"/>
      <c r="Z11" s="819"/>
      <c r="AA11" s="819"/>
      <c r="AB11" s="190">
        <v>3200</v>
      </c>
      <c r="AC11" s="190">
        <v>3200</v>
      </c>
    </row>
    <row r="12" spans="1:42" ht="19.5" customHeight="1" x14ac:dyDescent="0.25">
      <c r="A12" s="232">
        <v>8</v>
      </c>
      <c r="B12" s="818" t="s">
        <v>243</v>
      </c>
      <c r="C12" s="818"/>
      <c r="D12" s="818"/>
      <c r="E12" s="818"/>
      <c r="F12" s="818"/>
      <c r="G12" s="818"/>
      <c r="H12" s="818"/>
      <c r="I12" s="818"/>
      <c r="J12" s="818"/>
      <c r="K12" s="818"/>
      <c r="L12" s="818"/>
      <c r="M12" s="818"/>
      <c r="N12" s="818"/>
      <c r="O12" s="818"/>
      <c r="P12" s="818"/>
      <c r="Q12" s="818"/>
      <c r="R12" s="818"/>
      <c r="S12" s="818"/>
      <c r="T12" s="818"/>
      <c r="U12" s="818"/>
      <c r="V12" s="818"/>
      <c r="W12" s="818"/>
      <c r="X12" s="818"/>
      <c r="Y12" s="818"/>
      <c r="Z12" s="818"/>
      <c r="AA12" s="818"/>
      <c r="AB12" s="189">
        <f>AB10+AB11</f>
        <v>9200</v>
      </c>
      <c r="AC12" s="189">
        <f>AC10+AC11</f>
        <v>9200</v>
      </c>
    </row>
    <row r="13" spans="1:42" ht="19.5" customHeight="1" x14ac:dyDescent="0.2">
      <c r="A13" s="232">
        <v>9</v>
      </c>
      <c r="B13" s="819" t="s">
        <v>254</v>
      </c>
      <c r="C13" s="819"/>
      <c r="D13" s="819"/>
      <c r="E13" s="819"/>
      <c r="F13" s="819"/>
      <c r="G13" s="819"/>
      <c r="H13" s="819"/>
      <c r="I13" s="819"/>
      <c r="J13" s="819"/>
      <c r="K13" s="819"/>
      <c r="L13" s="819"/>
      <c r="M13" s="819"/>
      <c r="N13" s="819"/>
      <c r="O13" s="819"/>
      <c r="P13" s="819"/>
      <c r="Q13" s="819"/>
      <c r="R13" s="819"/>
      <c r="S13" s="819"/>
      <c r="T13" s="819"/>
      <c r="U13" s="819"/>
      <c r="V13" s="819"/>
      <c r="W13" s="819"/>
      <c r="X13" s="819"/>
      <c r="Y13" s="819"/>
      <c r="Z13" s="819"/>
      <c r="AA13" s="819"/>
      <c r="AB13" s="190">
        <v>8000</v>
      </c>
      <c r="AC13" s="190">
        <v>8000</v>
      </c>
    </row>
    <row r="14" spans="1:42" s="499" customFormat="1" ht="19.5" customHeight="1" x14ac:dyDescent="0.2">
      <c r="A14" s="520">
        <v>10</v>
      </c>
      <c r="B14" s="821" t="s">
        <v>103</v>
      </c>
      <c r="C14" s="822"/>
      <c r="D14" s="822"/>
      <c r="E14" s="822"/>
      <c r="F14" s="822"/>
      <c r="G14" s="822"/>
      <c r="H14" s="822"/>
      <c r="I14" s="822"/>
      <c r="J14" s="822"/>
      <c r="K14" s="822"/>
      <c r="L14" s="822"/>
      <c r="M14" s="822"/>
      <c r="N14" s="822"/>
      <c r="O14" s="822"/>
      <c r="P14" s="822"/>
      <c r="Q14" s="822"/>
      <c r="R14" s="822"/>
      <c r="S14" s="822"/>
      <c r="T14" s="822"/>
      <c r="U14" s="822"/>
      <c r="V14" s="822"/>
      <c r="W14" s="822"/>
      <c r="X14" s="823"/>
      <c r="Y14" s="560"/>
      <c r="Z14" s="560"/>
      <c r="AA14" s="560"/>
      <c r="AB14" s="190">
        <v>300</v>
      </c>
      <c r="AC14" s="190">
        <v>300</v>
      </c>
    </row>
    <row r="15" spans="1:42" ht="19.5" customHeight="1" x14ac:dyDescent="0.2">
      <c r="A15" s="520">
        <v>11</v>
      </c>
      <c r="B15" s="819" t="s">
        <v>255</v>
      </c>
      <c r="C15" s="819"/>
      <c r="D15" s="819"/>
      <c r="E15" s="819"/>
      <c r="F15" s="819"/>
      <c r="G15" s="819"/>
      <c r="H15" s="819"/>
      <c r="I15" s="819"/>
      <c r="J15" s="819"/>
      <c r="K15" s="819"/>
      <c r="L15" s="819"/>
      <c r="M15" s="819"/>
      <c r="N15" s="819"/>
      <c r="O15" s="819"/>
      <c r="P15" s="819"/>
      <c r="Q15" s="819"/>
      <c r="R15" s="819"/>
      <c r="S15" s="819"/>
      <c r="T15" s="819"/>
      <c r="U15" s="819"/>
      <c r="V15" s="819"/>
      <c r="W15" s="819"/>
      <c r="X15" s="819"/>
      <c r="Y15" s="819"/>
      <c r="Z15" s="819"/>
      <c r="AA15" s="819"/>
      <c r="AB15" s="190">
        <v>1000</v>
      </c>
      <c r="AC15" s="190">
        <v>1000</v>
      </c>
    </row>
    <row r="16" spans="1:42" ht="19.5" customHeight="1" x14ac:dyDescent="0.2">
      <c r="A16" s="520">
        <v>12</v>
      </c>
      <c r="B16" s="819" t="s">
        <v>256</v>
      </c>
      <c r="C16" s="819"/>
      <c r="D16" s="819"/>
      <c r="E16" s="819"/>
      <c r="F16" s="819"/>
      <c r="G16" s="819"/>
      <c r="H16" s="819"/>
      <c r="I16" s="819"/>
      <c r="J16" s="819"/>
      <c r="K16" s="819"/>
      <c r="L16" s="819"/>
      <c r="M16" s="819"/>
      <c r="N16" s="819"/>
      <c r="O16" s="819"/>
      <c r="P16" s="819"/>
      <c r="Q16" s="819"/>
      <c r="R16" s="819"/>
      <c r="S16" s="819"/>
      <c r="T16" s="819"/>
      <c r="U16" s="819"/>
      <c r="V16" s="819"/>
      <c r="W16" s="819"/>
      <c r="X16" s="819"/>
      <c r="Y16" s="819"/>
      <c r="Z16" s="819"/>
      <c r="AA16" s="819"/>
      <c r="AB16" s="190">
        <v>1200</v>
      </c>
      <c r="AC16" s="190">
        <v>1200</v>
      </c>
    </row>
    <row r="17" spans="1:29" ht="19.5" customHeight="1" x14ac:dyDescent="0.2">
      <c r="A17" s="520">
        <v>13</v>
      </c>
      <c r="B17" s="820" t="s">
        <v>257</v>
      </c>
      <c r="C17" s="820"/>
      <c r="D17" s="820"/>
      <c r="E17" s="820"/>
      <c r="F17" s="820"/>
      <c r="G17" s="820"/>
      <c r="H17" s="820"/>
      <c r="I17" s="820"/>
      <c r="J17" s="820"/>
      <c r="K17" s="820"/>
      <c r="L17" s="820"/>
      <c r="M17" s="820"/>
      <c r="N17" s="820"/>
      <c r="O17" s="820"/>
      <c r="P17" s="820"/>
      <c r="Q17" s="820"/>
      <c r="R17" s="820"/>
      <c r="S17" s="820"/>
      <c r="T17" s="820"/>
      <c r="U17" s="820"/>
      <c r="V17" s="820"/>
      <c r="W17" s="820"/>
      <c r="X17" s="820"/>
      <c r="Y17" s="820"/>
      <c r="Z17" s="820"/>
      <c r="AA17" s="820"/>
      <c r="AB17" s="190">
        <v>1500</v>
      </c>
      <c r="AC17" s="190">
        <v>1500</v>
      </c>
    </row>
    <row r="18" spans="1:29" ht="19.5" customHeight="1" x14ac:dyDescent="0.2">
      <c r="A18" s="520">
        <v>14</v>
      </c>
      <c r="B18" s="820" t="s">
        <v>271</v>
      </c>
      <c r="C18" s="820"/>
      <c r="D18" s="820"/>
      <c r="E18" s="820"/>
      <c r="F18" s="820"/>
      <c r="G18" s="820"/>
      <c r="H18" s="820"/>
      <c r="I18" s="820"/>
      <c r="J18" s="820"/>
      <c r="K18" s="820"/>
      <c r="L18" s="820"/>
      <c r="M18" s="820"/>
      <c r="N18" s="820"/>
      <c r="O18" s="820"/>
      <c r="P18" s="820"/>
      <c r="Q18" s="820"/>
      <c r="R18" s="820"/>
      <c r="S18" s="820"/>
      <c r="T18" s="820"/>
      <c r="U18" s="820"/>
      <c r="V18" s="820"/>
      <c r="W18" s="820"/>
      <c r="X18" s="820"/>
      <c r="Y18" s="820"/>
      <c r="Z18" s="820"/>
      <c r="AA18" s="820"/>
      <c r="AB18" s="190">
        <v>7000</v>
      </c>
      <c r="AC18" s="190">
        <v>7000</v>
      </c>
    </row>
    <row r="19" spans="1:29" ht="19.5" customHeight="1" x14ac:dyDescent="0.2">
      <c r="A19" s="520">
        <v>15</v>
      </c>
      <c r="B19" s="819" t="s">
        <v>272</v>
      </c>
      <c r="C19" s="819"/>
      <c r="D19" s="819"/>
      <c r="E19" s="819"/>
      <c r="F19" s="819"/>
      <c r="G19" s="819"/>
      <c r="H19" s="819"/>
      <c r="I19" s="819"/>
      <c r="J19" s="819"/>
      <c r="K19" s="819"/>
      <c r="L19" s="819"/>
      <c r="M19" s="819"/>
      <c r="N19" s="819"/>
      <c r="O19" s="819"/>
      <c r="P19" s="819"/>
      <c r="Q19" s="819"/>
      <c r="R19" s="819"/>
      <c r="S19" s="819"/>
      <c r="T19" s="819"/>
      <c r="U19" s="819"/>
      <c r="V19" s="819"/>
      <c r="W19" s="819"/>
      <c r="X19" s="819"/>
      <c r="Y19" s="819"/>
      <c r="Z19" s="819"/>
      <c r="AA19" s="819"/>
      <c r="AB19" s="190">
        <v>10600</v>
      </c>
      <c r="AC19" s="190">
        <v>10600</v>
      </c>
    </row>
    <row r="20" spans="1:29" ht="19.5" customHeight="1" x14ac:dyDescent="0.25">
      <c r="A20" s="520">
        <v>16</v>
      </c>
      <c r="B20" s="818" t="s">
        <v>244</v>
      </c>
      <c r="C20" s="818"/>
      <c r="D20" s="818"/>
      <c r="E20" s="818"/>
      <c r="F20" s="818"/>
      <c r="G20" s="818"/>
      <c r="H20" s="818"/>
      <c r="I20" s="818"/>
      <c r="J20" s="818"/>
      <c r="K20" s="818"/>
      <c r="L20" s="818"/>
      <c r="M20" s="818"/>
      <c r="N20" s="818"/>
      <c r="O20" s="818"/>
      <c r="P20" s="818"/>
      <c r="Q20" s="818"/>
      <c r="R20" s="818"/>
      <c r="S20" s="818"/>
      <c r="T20" s="818"/>
      <c r="U20" s="818"/>
      <c r="V20" s="818"/>
      <c r="W20" s="818"/>
      <c r="X20" s="818"/>
      <c r="Y20" s="818"/>
      <c r="Z20" s="818"/>
      <c r="AA20" s="818"/>
      <c r="AB20" s="189">
        <f>AB13+AB15+AB16+AB17+AB18+AB19+AB14</f>
        <v>29600</v>
      </c>
      <c r="AC20" s="189">
        <f>AC13+AC15+AC16+AC17+AC18+AC19+AC14</f>
        <v>29600</v>
      </c>
    </row>
    <row r="21" spans="1:29" ht="19.5" customHeight="1" x14ac:dyDescent="0.2">
      <c r="A21" s="520">
        <v>17</v>
      </c>
      <c r="B21" s="819" t="s">
        <v>104</v>
      </c>
      <c r="C21" s="819"/>
      <c r="D21" s="819"/>
      <c r="E21" s="819"/>
      <c r="F21" s="819"/>
      <c r="G21" s="819"/>
      <c r="H21" s="819"/>
      <c r="I21" s="819"/>
      <c r="J21" s="819"/>
      <c r="K21" s="819"/>
      <c r="L21" s="819"/>
      <c r="M21" s="819"/>
      <c r="N21" s="819"/>
      <c r="O21" s="819"/>
      <c r="P21" s="819"/>
      <c r="Q21" s="819"/>
      <c r="R21" s="819"/>
      <c r="S21" s="819"/>
      <c r="T21" s="819"/>
      <c r="U21" s="819"/>
      <c r="V21" s="819"/>
      <c r="W21" s="819"/>
      <c r="X21" s="819"/>
      <c r="Y21" s="819"/>
      <c r="Z21" s="819"/>
      <c r="AA21" s="819"/>
      <c r="AB21" s="190">
        <v>1300</v>
      </c>
      <c r="AC21" s="190">
        <v>1300</v>
      </c>
    </row>
    <row r="22" spans="1:29" ht="19.5" customHeight="1" x14ac:dyDescent="0.2">
      <c r="A22" s="520">
        <v>18</v>
      </c>
      <c r="B22" s="819" t="s">
        <v>105</v>
      </c>
      <c r="C22" s="819"/>
      <c r="D22" s="819"/>
      <c r="E22" s="819"/>
      <c r="F22" s="819"/>
      <c r="G22" s="819"/>
      <c r="H22" s="819"/>
      <c r="I22" s="819"/>
      <c r="J22" s="819"/>
      <c r="K22" s="819"/>
      <c r="L22" s="819"/>
      <c r="M22" s="819"/>
      <c r="N22" s="819"/>
      <c r="O22" s="819"/>
      <c r="P22" s="819"/>
      <c r="Q22" s="819"/>
      <c r="R22" s="819"/>
      <c r="S22" s="819"/>
      <c r="T22" s="819"/>
      <c r="U22" s="819"/>
      <c r="V22" s="819"/>
      <c r="W22" s="819"/>
      <c r="X22" s="819"/>
      <c r="Y22" s="819"/>
      <c r="Z22" s="819"/>
      <c r="AA22" s="819"/>
      <c r="AB22" s="190">
        <v>700</v>
      </c>
      <c r="AC22" s="190">
        <v>700</v>
      </c>
    </row>
    <row r="23" spans="1:29" ht="19.5" customHeight="1" x14ac:dyDescent="0.25">
      <c r="A23" s="520">
        <v>19</v>
      </c>
      <c r="B23" s="818" t="s">
        <v>235</v>
      </c>
      <c r="C23" s="818"/>
      <c r="D23" s="818"/>
      <c r="E23" s="818"/>
      <c r="F23" s="818"/>
      <c r="G23" s="818"/>
      <c r="H23" s="818"/>
      <c r="I23" s="818"/>
      <c r="J23" s="818"/>
      <c r="K23" s="818"/>
      <c r="L23" s="818"/>
      <c r="M23" s="818"/>
      <c r="N23" s="818"/>
      <c r="O23" s="818"/>
      <c r="P23" s="818"/>
      <c r="Q23" s="818"/>
      <c r="R23" s="818"/>
      <c r="S23" s="818"/>
      <c r="T23" s="818"/>
      <c r="U23" s="818"/>
      <c r="V23" s="818"/>
      <c r="W23" s="818"/>
      <c r="X23" s="818"/>
      <c r="Y23" s="818"/>
      <c r="Z23" s="818"/>
      <c r="AA23" s="818"/>
      <c r="AB23" s="189">
        <f>AB21+AB22</f>
        <v>2000</v>
      </c>
      <c r="AC23" s="189">
        <f>AC21+AC22</f>
        <v>2000</v>
      </c>
    </row>
    <row r="24" spans="1:29" ht="19.5" customHeight="1" x14ac:dyDescent="0.2">
      <c r="A24" s="520">
        <v>20</v>
      </c>
      <c r="B24" s="819" t="s">
        <v>106</v>
      </c>
      <c r="C24" s="819"/>
      <c r="D24" s="819"/>
      <c r="E24" s="819"/>
      <c r="F24" s="819"/>
      <c r="G24" s="819"/>
      <c r="H24" s="819"/>
      <c r="I24" s="819"/>
      <c r="J24" s="819"/>
      <c r="K24" s="819"/>
      <c r="L24" s="819"/>
      <c r="M24" s="819"/>
      <c r="N24" s="819"/>
      <c r="O24" s="819"/>
      <c r="P24" s="819"/>
      <c r="Q24" s="819"/>
      <c r="R24" s="819"/>
      <c r="S24" s="819"/>
      <c r="T24" s="819"/>
      <c r="U24" s="819"/>
      <c r="V24" s="819"/>
      <c r="W24" s="819"/>
      <c r="X24" s="819"/>
      <c r="Y24" s="819"/>
      <c r="Z24" s="819"/>
      <c r="AA24" s="819"/>
      <c r="AB24" s="192">
        <v>13000</v>
      </c>
      <c r="AC24" s="192">
        <v>13000</v>
      </c>
    </row>
    <row r="25" spans="1:29" ht="19.5" customHeight="1" x14ac:dyDescent="0.2">
      <c r="A25" s="520">
        <v>21</v>
      </c>
      <c r="B25" s="819" t="s">
        <v>107</v>
      </c>
      <c r="C25" s="819"/>
      <c r="D25" s="819"/>
      <c r="E25" s="819"/>
      <c r="F25" s="819"/>
      <c r="G25" s="819"/>
      <c r="H25" s="819"/>
      <c r="I25" s="819"/>
      <c r="J25" s="819"/>
      <c r="K25" s="819"/>
      <c r="L25" s="819"/>
      <c r="M25" s="819"/>
      <c r="N25" s="819"/>
      <c r="O25" s="819"/>
      <c r="P25" s="819"/>
      <c r="Q25" s="819"/>
      <c r="R25" s="819"/>
      <c r="S25" s="819"/>
      <c r="T25" s="819"/>
      <c r="U25" s="819"/>
      <c r="V25" s="819"/>
      <c r="W25" s="819"/>
      <c r="X25" s="819"/>
      <c r="Y25" s="819"/>
      <c r="Z25" s="819"/>
      <c r="AA25" s="819"/>
      <c r="AB25" s="190">
        <v>800</v>
      </c>
      <c r="AC25" s="190">
        <v>800</v>
      </c>
    </row>
    <row r="26" spans="1:29" ht="19.5" customHeight="1" x14ac:dyDescent="0.2">
      <c r="A26" s="520">
        <v>22</v>
      </c>
      <c r="B26" s="819" t="s">
        <v>260</v>
      </c>
      <c r="C26" s="819"/>
      <c r="D26" s="819"/>
      <c r="E26" s="819"/>
      <c r="F26" s="819"/>
      <c r="G26" s="819"/>
      <c r="H26" s="819"/>
      <c r="I26" s="819"/>
      <c r="J26" s="819"/>
      <c r="K26" s="819"/>
      <c r="L26" s="819"/>
      <c r="M26" s="819"/>
      <c r="N26" s="819"/>
      <c r="O26" s="819"/>
      <c r="P26" s="819"/>
      <c r="Q26" s="819"/>
      <c r="R26" s="819"/>
      <c r="S26" s="819"/>
      <c r="T26" s="819"/>
      <c r="U26" s="819"/>
      <c r="V26" s="819"/>
      <c r="W26" s="819"/>
      <c r="X26" s="819"/>
      <c r="Y26" s="819"/>
      <c r="Z26" s="819"/>
      <c r="AA26" s="819"/>
      <c r="AB26" s="190">
        <v>1936</v>
      </c>
      <c r="AC26" s="190">
        <v>1936</v>
      </c>
    </row>
    <row r="27" spans="1:29" ht="19.5" customHeight="1" x14ac:dyDescent="0.25">
      <c r="A27" s="520">
        <v>23</v>
      </c>
      <c r="B27" s="818" t="s">
        <v>245</v>
      </c>
      <c r="C27" s="818"/>
      <c r="D27" s="818"/>
      <c r="E27" s="818"/>
      <c r="F27" s="818"/>
      <c r="G27" s="818"/>
      <c r="H27" s="818"/>
      <c r="I27" s="818"/>
      <c r="J27" s="818"/>
      <c r="K27" s="818"/>
      <c r="L27" s="818"/>
      <c r="M27" s="818"/>
      <c r="N27" s="818"/>
      <c r="O27" s="818"/>
      <c r="P27" s="818"/>
      <c r="Q27" s="818"/>
      <c r="R27" s="818"/>
      <c r="S27" s="818"/>
      <c r="T27" s="818"/>
      <c r="U27" s="818"/>
      <c r="V27" s="818"/>
      <c r="W27" s="818"/>
      <c r="X27" s="818"/>
      <c r="Y27" s="818"/>
      <c r="Z27" s="818"/>
      <c r="AA27" s="818"/>
      <c r="AB27" s="191">
        <f>AB24+AB25+AB26</f>
        <v>15736</v>
      </c>
      <c r="AC27" s="191">
        <f>AC24+AC25+AC26</f>
        <v>15736</v>
      </c>
    </row>
    <row r="28" spans="1:29" ht="19.5" customHeight="1" x14ac:dyDescent="0.25">
      <c r="A28" s="520">
        <v>24</v>
      </c>
      <c r="B28" s="818" t="s">
        <v>246</v>
      </c>
      <c r="C28" s="818"/>
      <c r="D28" s="818"/>
      <c r="E28" s="818"/>
      <c r="F28" s="818"/>
      <c r="G28" s="818"/>
      <c r="H28" s="818"/>
      <c r="I28" s="818"/>
      <c r="J28" s="818"/>
      <c r="K28" s="818"/>
      <c r="L28" s="818"/>
      <c r="M28" s="818"/>
      <c r="N28" s="818"/>
      <c r="O28" s="818"/>
      <c r="P28" s="818"/>
      <c r="Q28" s="818"/>
      <c r="R28" s="818"/>
      <c r="S28" s="818"/>
      <c r="T28" s="818"/>
      <c r="U28" s="818"/>
      <c r="V28" s="818"/>
      <c r="W28" s="818"/>
      <c r="X28" s="818"/>
      <c r="Y28" s="818"/>
      <c r="Z28" s="818"/>
      <c r="AA28" s="818"/>
      <c r="AB28" s="191">
        <f>AB9+AB12+AB20+AB23+AB27</f>
        <v>63236</v>
      </c>
      <c r="AC28" s="191">
        <f>AC9+AC12+AC20+AC23+AC27</f>
        <v>63236</v>
      </c>
    </row>
    <row r="29" spans="1:29" s="499" customFormat="1" ht="19.5" customHeight="1" x14ac:dyDescent="0.25">
      <c r="A29" s="520">
        <v>25</v>
      </c>
      <c r="B29" s="831" t="s">
        <v>468</v>
      </c>
      <c r="C29" s="822"/>
      <c r="D29" s="822"/>
      <c r="E29" s="822"/>
      <c r="F29" s="822"/>
      <c r="G29" s="822"/>
      <c r="H29" s="822"/>
      <c r="I29" s="822"/>
      <c r="J29" s="822"/>
      <c r="K29" s="822"/>
      <c r="L29" s="822"/>
      <c r="M29" s="822"/>
      <c r="N29" s="822"/>
      <c r="O29" s="822"/>
      <c r="P29" s="822"/>
      <c r="Q29" s="822"/>
      <c r="R29" s="822"/>
      <c r="S29" s="822"/>
      <c r="T29" s="822"/>
      <c r="U29" s="822"/>
      <c r="V29" s="822"/>
      <c r="W29" s="822"/>
      <c r="X29" s="823"/>
      <c r="Y29" s="559"/>
      <c r="Z29" s="559"/>
      <c r="AA29" s="559"/>
      <c r="AB29" s="191">
        <v>64</v>
      </c>
      <c r="AC29" s="191">
        <v>64</v>
      </c>
    </row>
    <row r="30" spans="1:29" ht="19.5" customHeight="1" x14ac:dyDescent="0.25">
      <c r="A30" s="520">
        <v>26</v>
      </c>
      <c r="B30" s="831" t="s">
        <v>372</v>
      </c>
      <c r="C30" s="832"/>
      <c r="D30" s="832"/>
      <c r="E30" s="832"/>
      <c r="F30" s="832"/>
      <c r="G30" s="832"/>
      <c r="H30" s="832"/>
      <c r="I30" s="832"/>
      <c r="J30" s="832"/>
      <c r="K30" s="832"/>
      <c r="L30" s="832"/>
      <c r="M30" s="832"/>
      <c r="N30" s="832"/>
      <c r="O30" s="832"/>
      <c r="P30" s="832"/>
      <c r="Q30" s="832"/>
      <c r="R30" s="832"/>
      <c r="S30" s="832"/>
      <c r="T30" s="832"/>
      <c r="U30" s="832"/>
      <c r="V30" s="832"/>
      <c r="W30" s="832"/>
      <c r="X30" s="833"/>
      <c r="Y30" s="193"/>
      <c r="Z30" s="193"/>
      <c r="AA30" s="193"/>
      <c r="AB30" s="191">
        <v>53407</v>
      </c>
      <c r="AC30" s="191">
        <v>53407</v>
      </c>
    </row>
    <row r="31" spans="1:29" ht="24.75" customHeight="1" x14ac:dyDescent="0.25">
      <c r="A31" s="520">
        <v>27</v>
      </c>
      <c r="B31" s="830" t="s">
        <v>477</v>
      </c>
      <c r="C31" s="830"/>
      <c r="D31" s="830"/>
      <c r="E31" s="830"/>
      <c r="F31" s="830"/>
      <c r="G31" s="830"/>
      <c r="H31" s="830"/>
      <c r="I31" s="830"/>
      <c r="J31" s="830"/>
      <c r="K31" s="830"/>
      <c r="L31" s="830"/>
      <c r="M31" s="830"/>
      <c r="N31" s="830"/>
      <c r="O31" s="830"/>
      <c r="P31" s="830"/>
      <c r="Q31" s="830"/>
      <c r="R31" s="830"/>
      <c r="S31" s="830"/>
      <c r="T31" s="830"/>
      <c r="U31" s="830"/>
      <c r="V31" s="830"/>
      <c r="W31" s="830"/>
      <c r="X31" s="830"/>
      <c r="Y31" s="830"/>
      <c r="Z31" s="830"/>
      <c r="AA31" s="830"/>
      <c r="AB31" s="191">
        <f>AB5+AB6+AB28+AB30+AB29</f>
        <v>437983</v>
      </c>
      <c r="AC31" s="191">
        <f>AC5+AC6+AC28+AC30+AC29</f>
        <v>437983</v>
      </c>
    </row>
    <row r="32" spans="1:29" ht="15" x14ac:dyDescent="0.2">
      <c r="A32" s="233"/>
      <c r="B32" s="234"/>
      <c r="C32" s="23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517"/>
    </row>
    <row r="33" spans="1:28" ht="15" x14ac:dyDescent="0.2">
      <c r="A33" s="233"/>
      <c r="B33" s="234"/>
      <c r="C33" s="23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517"/>
    </row>
    <row r="34" spans="1:28" ht="15" x14ac:dyDescent="0.2">
      <c r="A34" s="233"/>
      <c r="B34" s="234"/>
      <c r="C34" s="23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517"/>
    </row>
    <row r="35" spans="1:28" ht="15" x14ac:dyDescent="0.2">
      <c r="A35" s="233"/>
      <c r="B35" s="233"/>
      <c r="C35" s="233"/>
    </row>
    <row r="36" spans="1:28" ht="15" x14ac:dyDescent="0.2">
      <c r="A36" s="233"/>
      <c r="B36" s="233"/>
      <c r="C36" s="233"/>
      <c r="D36" s="111"/>
    </row>
    <row r="37" spans="1:28" ht="15" x14ac:dyDescent="0.2">
      <c r="A37" s="235"/>
      <c r="B37" s="235"/>
      <c r="C37" s="235"/>
    </row>
    <row r="38" spans="1:28" ht="15" x14ac:dyDescent="0.2">
      <c r="A38" s="235"/>
      <c r="B38" s="235"/>
      <c r="C38" s="235"/>
    </row>
  </sheetData>
  <mergeCells count="32">
    <mergeCell ref="B31:AA31"/>
    <mergeCell ref="B19:AA19"/>
    <mergeCell ref="B20:AA20"/>
    <mergeCell ref="B21:AA21"/>
    <mergeCell ref="B22:AA22"/>
    <mergeCell ref="B23:AA23"/>
    <mergeCell ref="B25:AA25"/>
    <mergeCell ref="B26:AA26"/>
    <mergeCell ref="B27:AA27"/>
    <mergeCell ref="B28:AA28"/>
    <mergeCell ref="B30:X30"/>
    <mergeCell ref="B29:X29"/>
    <mergeCell ref="AL7:AO7"/>
    <mergeCell ref="B8:AA8"/>
    <mergeCell ref="B9:AA9"/>
    <mergeCell ref="B10:AA10"/>
    <mergeCell ref="B11:AA11"/>
    <mergeCell ref="B1:AA1"/>
    <mergeCell ref="B2:AA2"/>
    <mergeCell ref="B3:AA3"/>
    <mergeCell ref="B4:AA4"/>
    <mergeCell ref="B5:AA5"/>
    <mergeCell ref="B6:AA6"/>
    <mergeCell ref="B7:AA7"/>
    <mergeCell ref="B17:AA17"/>
    <mergeCell ref="B18:AA18"/>
    <mergeCell ref="B24:AA24"/>
    <mergeCell ref="B12:AA12"/>
    <mergeCell ref="B13:AA13"/>
    <mergeCell ref="B15:AA15"/>
    <mergeCell ref="B16:AA16"/>
    <mergeCell ref="B14:X14"/>
  </mergeCells>
  <phoneticPr fontId="0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66" fitToHeight="0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K39"/>
  <sheetViews>
    <sheetView zoomScaleNormal="100" zoomScaleSheetLayoutView="75" workbookViewId="0">
      <selection activeCell="G28" sqref="G28"/>
    </sheetView>
  </sheetViews>
  <sheetFormatPr defaultColWidth="9.140625" defaultRowHeight="15" x14ac:dyDescent="0.25"/>
  <cols>
    <col min="1" max="1" width="9.140625" style="175" customWidth="1"/>
    <col min="2" max="2" width="37.85546875" style="175" customWidth="1"/>
    <col min="3" max="4" width="23.7109375" style="175" customWidth="1"/>
    <col min="5" max="5" width="18.28515625" style="175" customWidth="1"/>
    <col min="6" max="6" width="17" style="175" customWidth="1"/>
    <col min="7" max="7" width="19.5703125" style="175" customWidth="1"/>
    <col min="8" max="8" width="9.140625" style="201"/>
    <col min="9" max="9" width="7.42578125" style="175" customWidth="1"/>
    <col min="10" max="10" width="18.28515625" style="175" customWidth="1"/>
    <col min="11" max="12" width="9.140625" style="175"/>
    <col min="13" max="13" width="7.7109375" style="175" customWidth="1"/>
    <col min="14" max="14" width="8" style="175" customWidth="1"/>
    <col min="15" max="15" width="7.85546875" style="175" customWidth="1"/>
    <col min="16" max="16" width="8.140625" style="175" customWidth="1"/>
    <col min="17" max="17" width="7.7109375" style="175" customWidth="1"/>
    <col min="18" max="16384" width="9.140625" style="175"/>
  </cols>
  <sheetData>
    <row r="1" spans="1:11" ht="15.75" x14ac:dyDescent="0.25">
      <c r="A1" s="837" t="s">
        <v>412</v>
      </c>
      <c r="B1" s="838"/>
      <c r="C1" s="838"/>
      <c r="D1" s="838"/>
      <c r="E1" s="838"/>
      <c r="F1" s="838"/>
      <c r="G1" s="838"/>
    </row>
    <row r="2" spans="1:11" ht="15.75" x14ac:dyDescent="0.25">
      <c r="A2" s="724" t="s">
        <v>410</v>
      </c>
      <c r="B2" s="724"/>
      <c r="C2" s="724"/>
      <c r="D2" s="724"/>
      <c r="E2" s="724"/>
      <c r="F2" s="724"/>
      <c r="G2" s="724"/>
      <c r="H2" s="194"/>
      <c r="I2" s="115"/>
      <c r="J2" s="115"/>
    </row>
    <row r="3" spans="1:11" ht="16.5" thickBot="1" x14ac:dyDescent="0.3">
      <c r="A3" s="489"/>
      <c r="B3" s="489"/>
      <c r="C3" s="489"/>
      <c r="D3" s="489"/>
      <c r="E3" s="489"/>
      <c r="F3" s="489"/>
      <c r="G3" s="493" t="s">
        <v>171</v>
      </c>
      <c r="H3" s="194"/>
    </row>
    <row r="4" spans="1:11" ht="22.5" customHeight="1" thickBot="1" x14ac:dyDescent="0.3">
      <c r="A4" s="490"/>
      <c r="B4" s="834" t="s">
        <v>178</v>
      </c>
      <c r="C4" s="835"/>
      <c r="D4" s="835"/>
      <c r="E4" s="835"/>
      <c r="F4" s="835"/>
      <c r="G4" s="836"/>
      <c r="H4" s="194"/>
    </row>
    <row r="5" spans="1:11" ht="34.5" customHeight="1" thickBot="1" x14ac:dyDescent="0.3">
      <c r="A5" s="584"/>
      <c r="B5" s="585" t="s">
        <v>411</v>
      </c>
      <c r="C5" s="572" t="s">
        <v>522</v>
      </c>
      <c r="D5" s="572" t="s">
        <v>457</v>
      </c>
      <c r="E5" s="585" t="s">
        <v>267</v>
      </c>
      <c r="F5" s="585" t="s">
        <v>169</v>
      </c>
      <c r="G5" s="586" t="s">
        <v>170</v>
      </c>
      <c r="H5" s="194"/>
    </row>
    <row r="6" spans="1:11" ht="33" customHeight="1" x14ac:dyDescent="0.3">
      <c r="A6" s="479">
        <v>1</v>
      </c>
      <c r="B6" s="202" t="s">
        <v>318</v>
      </c>
      <c r="C6" s="481">
        <v>6223</v>
      </c>
      <c r="D6" s="481">
        <v>6223</v>
      </c>
      <c r="E6" s="481"/>
      <c r="F6" s="482">
        <v>6223</v>
      </c>
      <c r="G6" s="483" t="s">
        <v>326</v>
      </c>
      <c r="H6" s="195"/>
      <c r="I6" s="196"/>
      <c r="J6" s="197"/>
    </row>
    <row r="7" spans="1:11" ht="24" customHeight="1" x14ac:dyDescent="0.3">
      <c r="A7" s="479">
        <v>2</v>
      </c>
      <c r="B7" s="203" t="s">
        <v>321</v>
      </c>
      <c r="C7" s="407">
        <v>8748</v>
      </c>
      <c r="D7" s="407">
        <v>8748</v>
      </c>
      <c r="E7" s="407"/>
      <c r="F7" s="408">
        <v>8748</v>
      </c>
      <c r="G7" s="385" t="s">
        <v>325</v>
      </c>
      <c r="H7" s="195"/>
      <c r="I7" s="196"/>
      <c r="J7" s="197"/>
    </row>
    <row r="8" spans="1:11" ht="23.25" customHeight="1" x14ac:dyDescent="0.3">
      <c r="A8" s="479">
        <v>3</v>
      </c>
      <c r="B8" s="204" t="s">
        <v>386</v>
      </c>
      <c r="C8" s="407">
        <v>23575</v>
      </c>
      <c r="D8" s="407">
        <v>23575</v>
      </c>
      <c r="E8" s="407"/>
      <c r="F8" s="408">
        <v>23575</v>
      </c>
      <c r="G8" s="385" t="s">
        <v>469</v>
      </c>
      <c r="H8" s="198"/>
      <c r="I8" s="197"/>
      <c r="J8" s="199"/>
      <c r="K8" s="196"/>
    </row>
    <row r="9" spans="1:11" ht="33.75" customHeight="1" x14ac:dyDescent="0.3">
      <c r="A9" s="479">
        <v>4</v>
      </c>
      <c r="B9" s="284" t="s">
        <v>315</v>
      </c>
      <c r="C9" s="407">
        <v>12294</v>
      </c>
      <c r="D9" s="407">
        <v>12294</v>
      </c>
      <c r="E9" s="407"/>
      <c r="F9" s="408">
        <v>12294</v>
      </c>
      <c r="G9" s="282" t="s">
        <v>341</v>
      </c>
      <c r="H9" s="198"/>
      <c r="I9" s="197"/>
      <c r="J9" s="199"/>
      <c r="K9" s="196"/>
    </row>
    <row r="10" spans="1:11" ht="33.75" customHeight="1" x14ac:dyDescent="0.3">
      <c r="A10" s="479">
        <v>5</v>
      </c>
      <c r="B10" s="284" t="s">
        <v>319</v>
      </c>
      <c r="C10" s="407">
        <v>1017</v>
      </c>
      <c r="D10" s="407">
        <v>1017</v>
      </c>
      <c r="E10" s="407"/>
      <c r="F10" s="408">
        <v>1017</v>
      </c>
      <c r="G10" s="282" t="s">
        <v>348</v>
      </c>
      <c r="H10" s="198"/>
      <c r="I10" s="197"/>
      <c r="J10" s="199"/>
      <c r="K10" s="196"/>
    </row>
    <row r="11" spans="1:11" ht="23.25" customHeight="1" x14ac:dyDescent="0.3">
      <c r="A11" s="479">
        <v>6</v>
      </c>
      <c r="B11" s="284" t="s">
        <v>316</v>
      </c>
      <c r="C11" s="407">
        <v>1550</v>
      </c>
      <c r="D11" s="407">
        <v>1550</v>
      </c>
      <c r="E11" s="407"/>
      <c r="F11" s="408">
        <v>1550</v>
      </c>
      <c r="G11" s="282" t="s">
        <v>338</v>
      </c>
      <c r="H11" s="198"/>
      <c r="I11" s="197"/>
      <c r="J11" s="199"/>
      <c r="K11" s="196"/>
    </row>
    <row r="12" spans="1:11" ht="17.25" thickBot="1" x14ac:dyDescent="0.3">
      <c r="A12" s="581"/>
      <c r="B12" s="416" t="s">
        <v>174</v>
      </c>
      <c r="C12" s="582">
        <f>SUM(C6:C8)+C9+C10+C11</f>
        <v>53407</v>
      </c>
      <c r="D12" s="582">
        <f>SUM(D6:D8)+D9+D10+D11</f>
        <v>53407</v>
      </c>
      <c r="E12" s="582"/>
      <c r="F12" s="582">
        <f>SUM(F6:F11)</f>
        <v>53407</v>
      </c>
      <c r="G12" s="583"/>
      <c r="H12" s="200"/>
      <c r="I12" s="200"/>
      <c r="J12" s="10"/>
    </row>
    <row r="13" spans="1:11" ht="15.75" x14ac:dyDescent="0.25">
      <c r="A13" s="491"/>
      <c r="B13" s="491"/>
      <c r="C13" s="492"/>
      <c r="D13" s="492"/>
      <c r="E13" s="491"/>
      <c r="F13" s="491"/>
      <c r="G13" s="491"/>
      <c r="H13" s="194"/>
      <c r="I13" s="115"/>
      <c r="J13" s="115"/>
    </row>
    <row r="14" spans="1:11" ht="15.75" x14ac:dyDescent="0.25">
      <c r="A14" s="230"/>
      <c r="B14" s="230"/>
      <c r="C14" s="230"/>
      <c r="D14" s="230"/>
    </row>
    <row r="15" spans="1:11" ht="15.75" x14ac:dyDescent="0.25">
      <c r="A15" s="230"/>
      <c r="B15" s="230"/>
      <c r="C15" s="230"/>
      <c r="D15" s="230"/>
    </row>
    <row r="16" spans="1:11" ht="15.75" x14ac:dyDescent="0.25">
      <c r="A16" s="230"/>
      <c r="B16" s="230"/>
      <c r="C16" s="230"/>
      <c r="D16" s="230"/>
    </row>
    <row r="17" spans="1:4" ht="15.75" x14ac:dyDescent="0.25">
      <c r="A17" s="230"/>
      <c r="B17" s="230"/>
      <c r="C17" s="230"/>
      <c r="D17" s="230"/>
    </row>
    <row r="18" spans="1:4" ht="15.75" x14ac:dyDescent="0.25">
      <c r="A18" s="230"/>
      <c r="B18" s="230"/>
      <c r="C18" s="230"/>
      <c r="D18" s="230"/>
    </row>
    <row r="19" spans="1:4" ht="15.75" x14ac:dyDescent="0.25">
      <c r="A19" s="230"/>
      <c r="B19" s="230"/>
      <c r="C19" s="230"/>
      <c r="D19" s="230"/>
    </row>
    <row r="20" spans="1:4" ht="15.75" x14ac:dyDescent="0.25">
      <c r="A20" s="230"/>
      <c r="B20" s="230"/>
      <c r="C20" s="230"/>
      <c r="D20" s="230"/>
    </row>
    <row r="21" spans="1:4" ht="15.75" x14ac:dyDescent="0.25">
      <c r="A21" s="230"/>
      <c r="B21" s="230"/>
      <c r="C21" s="230"/>
      <c r="D21" s="230"/>
    </row>
    <row r="22" spans="1:4" ht="15.75" x14ac:dyDescent="0.25">
      <c r="A22" s="230"/>
      <c r="B22" s="230"/>
      <c r="C22" s="230"/>
      <c r="D22" s="230"/>
    </row>
    <row r="23" spans="1:4" ht="15.75" x14ac:dyDescent="0.25">
      <c r="A23" s="230"/>
      <c r="B23" s="230"/>
      <c r="C23" s="230"/>
      <c r="D23" s="230"/>
    </row>
    <row r="24" spans="1:4" ht="15.75" x14ac:dyDescent="0.25">
      <c r="A24" s="230"/>
      <c r="B24" s="230"/>
      <c r="C24" s="230"/>
      <c r="D24" s="230"/>
    </row>
    <row r="25" spans="1:4" ht="15.75" x14ac:dyDescent="0.25">
      <c r="A25" s="230"/>
      <c r="B25" s="230"/>
      <c r="C25" s="230"/>
      <c r="D25" s="230"/>
    </row>
    <row r="26" spans="1:4" ht="15.75" x14ac:dyDescent="0.25">
      <c r="A26" s="230"/>
      <c r="B26" s="230"/>
      <c r="C26" s="230"/>
      <c r="D26" s="230"/>
    </row>
    <row r="27" spans="1:4" ht="15.75" x14ac:dyDescent="0.25">
      <c r="A27" s="230"/>
      <c r="B27" s="230"/>
      <c r="C27" s="230"/>
      <c r="D27" s="230"/>
    </row>
    <row r="28" spans="1:4" ht="15.75" x14ac:dyDescent="0.25">
      <c r="A28" s="230"/>
      <c r="B28" s="230"/>
      <c r="C28" s="230"/>
      <c r="D28" s="230"/>
    </row>
    <row r="29" spans="1:4" ht="15.75" x14ac:dyDescent="0.25">
      <c r="A29" s="230"/>
      <c r="B29" s="230"/>
      <c r="C29" s="230"/>
      <c r="D29" s="230"/>
    </row>
    <row r="30" spans="1:4" ht="15.75" x14ac:dyDescent="0.25">
      <c r="A30" s="230"/>
      <c r="B30" s="230"/>
      <c r="C30" s="230"/>
      <c r="D30" s="230"/>
    </row>
    <row r="31" spans="1:4" ht="15.75" x14ac:dyDescent="0.25">
      <c r="A31" s="230"/>
      <c r="B31" s="230"/>
      <c r="C31" s="230"/>
      <c r="D31" s="230"/>
    </row>
    <row r="32" spans="1:4" ht="15.75" x14ac:dyDescent="0.25">
      <c r="A32" s="230"/>
      <c r="B32" s="230"/>
      <c r="C32" s="230"/>
      <c r="D32" s="230"/>
    </row>
    <row r="33" spans="1:4" ht="15.75" x14ac:dyDescent="0.25">
      <c r="A33" s="230"/>
      <c r="B33" s="230"/>
      <c r="C33" s="230"/>
      <c r="D33" s="230"/>
    </row>
    <row r="34" spans="1:4" ht="15.75" x14ac:dyDescent="0.25">
      <c r="A34" s="230"/>
      <c r="B34" s="230"/>
      <c r="C34" s="230"/>
      <c r="D34" s="230"/>
    </row>
    <row r="35" spans="1:4" ht="15.75" x14ac:dyDescent="0.25">
      <c r="A35" s="230"/>
      <c r="B35" s="230"/>
      <c r="C35" s="230"/>
      <c r="D35" s="230"/>
    </row>
    <row r="36" spans="1:4" ht="15.75" x14ac:dyDescent="0.25">
      <c r="A36" s="230"/>
      <c r="B36" s="230"/>
      <c r="C36" s="230"/>
      <c r="D36" s="230"/>
    </row>
    <row r="37" spans="1:4" ht="15.75" x14ac:dyDescent="0.25">
      <c r="A37" s="230"/>
      <c r="B37" s="230"/>
      <c r="C37" s="230"/>
      <c r="D37" s="230"/>
    </row>
    <row r="38" spans="1:4" ht="15.75" x14ac:dyDescent="0.25">
      <c r="A38" s="230"/>
      <c r="B38" s="230"/>
      <c r="C38" s="230"/>
      <c r="D38" s="230"/>
    </row>
    <row r="39" spans="1:4" ht="15.75" x14ac:dyDescent="0.25">
      <c r="A39" s="230"/>
      <c r="B39" s="230"/>
      <c r="C39" s="230"/>
      <c r="D39" s="230"/>
    </row>
  </sheetData>
  <mergeCells count="3">
    <mergeCell ref="A2:G2"/>
    <mergeCell ref="B4:G4"/>
    <mergeCell ref="A1:G1"/>
  </mergeCells>
  <printOptions horizontalCentered="1"/>
  <pageMargins left="0.19685039370078741" right="0.19685039370078741" top="0.59055118110236227" bottom="0.59055118110236227" header="0.51181102362204722" footer="0.51181102362204722"/>
  <pageSetup paperSize="9" scale="62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2:F36"/>
  <sheetViews>
    <sheetView zoomScaleNormal="100" zoomScaleSheetLayoutView="75" workbookViewId="0">
      <selection activeCell="G28" sqref="G28"/>
    </sheetView>
  </sheetViews>
  <sheetFormatPr defaultRowHeight="12.75" x14ac:dyDescent="0.2"/>
  <cols>
    <col min="1" max="1" width="26" style="82" customWidth="1"/>
    <col min="2" max="2" width="16.7109375" style="82" customWidth="1"/>
    <col min="3" max="3" width="23.7109375" style="82" customWidth="1"/>
    <col min="4" max="4" width="20.7109375" style="82" customWidth="1"/>
    <col min="5" max="5" width="31.28515625" style="82" customWidth="1"/>
    <col min="6" max="6" width="14.42578125" style="82" customWidth="1"/>
    <col min="7" max="8" width="9.140625" style="82"/>
    <col min="9" max="9" width="7.42578125" style="82" customWidth="1"/>
    <col min="10" max="12" width="9.140625" style="82"/>
    <col min="13" max="13" width="7.7109375" style="82" customWidth="1"/>
    <col min="14" max="14" width="8" style="82" customWidth="1"/>
    <col min="15" max="15" width="7.85546875" style="82" customWidth="1"/>
    <col min="16" max="16" width="8.140625" style="82" customWidth="1"/>
    <col min="17" max="17" width="7.7109375" style="82" customWidth="1"/>
    <col min="18" max="16384" width="9.140625" style="82"/>
  </cols>
  <sheetData>
    <row r="2" spans="1:6" ht="15.75" x14ac:dyDescent="0.2">
      <c r="A2" s="839"/>
      <c r="B2" s="839"/>
      <c r="C2" s="840" t="s">
        <v>430</v>
      </c>
      <c r="D2" s="840"/>
      <c r="E2" s="839"/>
      <c r="F2" s="839"/>
    </row>
    <row r="3" spans="1:6" ht="15" x14ac:dyDescent="0.2">
      <c r="A3" s="205"/>
      <c r="B3" s="205"/>
      <c r="C3" s="205"/>
    </row>
    <row r="4" spans="1:6" ht="15" x14ac:dyDescent="0.2">
      <c r="A4" s="205"/>
      <c r="B4" s="205"/>
      <c r="C4" s="205"/>
    </row>
    <row r="5" spans="1:6" ht="17.25" customHeight="1" x14ac:dyDescent="0.25">
      <c r="A5" s="841" t="s">
        <v>431</v>
      </c>
      <c r="B5" s="841"/>
      <c r="C5" s="205"/>
      <c r="D5" s="205"/>
      <c r="E5" s="842" t="s">
        <v>432</v>
      </c>
      <c r="F5" s="842"/>
    </row>
    <row r="6" spans="1:6" ht="20.25" customHeight="1" thickBot="1" x14ac:dyDescent="0.3">
      <c r="A6" s="484"/>
      <c r="B6" s="485" t="s">
        <v>413</v>
      </c>
      <c r="C6" s="486"/>
      <c r="D6" s="486"/>
      <c r="E6" s="486"/>
      <c r="F6" s="486"/>
    </row>
    <row r="7" spans="1:6" ht="15.75" customHeight="1" thickBot="1" x14ac:dyDescent="0.3">
      <c r="A7" s="466" t="s">
        <v>414</v>
      </c>
      <c r="B7" s="467" t="s">
        <v>415</v>
      </c>
      <c r="C7" s="486"/>
      <c r="D7" s="486"/>
      <c r="E7" s="486"/>
      <c r="F7" s="487" t="s">
        <v>413</v>
      </c>
    </row>
    <row r="8" spans="1:6" ht="15.75" x14ac:dyDescent="0.25">
      <c r="A8" s="468" t="s">
        <v>416</v>
      </c>
      <c r="B8" s="469">
        <v>290</v>
      </c>
      <c r="C8" s="486"/>
      <c r="D8" s="486"/>
      <c r="E8" s="206" t="s">
        <v>417</v>
      </c>
      <c r="F8" s="207" t="s">
        <v>415</v>
      </c>
    </row>
    <row r="9" spans="1:6" ht="15.75" x14ac:dyDescent="0.25">
      <c r="A9" s="468" t="s">
        <v>418</v>
      </c>
      <c r="B9" s="469">
        <v>257</v>
      </c>
      <c r="C9" s="486"/>
      <c r="D9" s="486"/>
      <c r="E9" s="471"/>
      <c r="F9" s="469"/>
    </row>
    <row r="10" spans="1:6" ht="15.75" x14ac:dyDescent="0.25">
      <c r="A10" s="468" t="s">
        <v>419</v>
      </c>
      <c r="B10" s="469">
        <v>333</v>
      </c>
      <c r="C10" s="486"/>
      <c r="D10" s="486"/>
      <c r="E10" s="208" t="s">
        <v>420</v>
      </c>
      <c r="F10" s="209">
        <v>593</v>
      </c>
    </row>
    <row r="11" spans="1:6" ht="15.75" x14ac:dyDescent="0.25">
      <c r="A11" s="468" t="s">
        <v>421</v>
      </c>
      <c r="B11" s="469">
        <v>307</v>
      </c>
      <c r="C11" s="486"/>
      <c r="D11" s="486"/>
      <c r="E11" s="208" t="s">
        <v>422</v>
      </c>
      <c r="F11" s="209">
        <v>1440</v>
      </c>
    </row>
    <row r="12" spans="1:6" ht="15.75" x14ac:dyDescent="0.25">
      <c r="A12" s="468" t="s">
        <v>423</v>
      </c>
      <c r="B12" s="469">
        <v>311</v>
      </c>
      <c r="C12" s="486"/>
      <c r="D12" s="486"/>
      <c r="E12" s="208" t="s">
        <v>424</v>
      </c>
      <c r="F12" s="209">
        <v>1500</v>
      </c>
    </row>
    <row r="13" spans="1:6" ht="15.75" x14ac:dyDescent="0.25">
      <c r="A13" s="468" t="s">
        <v>425</v>
      </c>
      <c r="B13" s="469">
        <v>208</v>
      </c>
      <c r="C13" s="486"/>
      <c r="D13" s="486"/>
      <c r="E13" s="208" t="s">
        <v>426</v>
      </c>
      <c r="F13" s="209">
        <v>250</v>
      </c>
    </row>
    <row r="14" spans="1:6" ht="15.75" x14ac:dyDescent="0.25">
      <c r="A14" s="468" t="s">
        <v>427</v>
      </c>
      <c r="B14" s="469">
        <v>294</v>
      </c>
      <c r="C14" s="486"/>
      <c r="D14" s="486"/>
      <c r="E14" s="208" t="s">
        <v>428</v>
      </c>
      <c r="F14" s="209">
        <v>1217</v>
      </c>
    </row>
    <row r="15" spans="1:6" ht="16.5" thickBot="1" x14ac:dyDescent="0.3">
      <c r="A15" s="210" t="s">
        <v>429</v>
      </c>
      <c r="B15" s="470">
        <f>SUM(B8:B14)</f>
        <v>2000</v>
      </c>
      <c r="C15" s="486"/>
      <c r="D15" s="486"/>
      <c r="E15" s="210" t="s">
        <v>429</v>
      </c>
      <c r="F15" s="472">
        <f>SUM(F10:F14)</f>
        <v>5000</v>
      </c>
    </row>
    <row r="16" spans="1:6" ht="15" x14ac:dyDescent="0.2">
      <c r="A16" s="205"/>
      <c r="B16" s="205"/>
      <c r="C16" s="205"/>
    </row>
    <row r="17" spans="1:3" ht="15" x14ac:dyDescent="0.2">
      <c r="A17" s="205"/>
      <c r="B17" s="205"/>
      <c r="C17" s="205"/>
    </row>
    <row r="18" spans="1:3" ht="15" x14ac:dyDescent="0.2">
      <c r="A18" s="205"/>
      <c r="B18" s="205"/>
      <c r="C18" s="205"/>
    </row>
    <row r="19" spans="1:3" ht="15" x14ac:dyDescent="0.2">
      <c r="A19" s="205"/>
      <c r="B19" s="205"/>
      <c r="C19" s="205"/>
    </row>
    <row r="20" spans="1:3" ht="15" x14ac:dyDescent="0.2">
      <c r="A20" s="205"/>
      <c r="B20" s="205"/>
      <c r="C20" s="205"/>
    </row>
    <row r="21" spans="1:3" ht="15" x14ac:dyDescent="0.2">
      <c r="A21" s="205"/>
      <c r="B21" s="205"/>
      <c r="C21" s="205"/>
    </row>
    <row r="22" spans="1:3" ht="15" x14ac:dyDescent="0.2">
      <c r="A22" s="205"/>
      <c r="B22" s="205"/>
      <c r="C22" s="205"/>
    </row>
    <row r="23" spans="1:3" ht="15" x14ac:dyDescent="0.2">
      <c r="A23" s="205"/>
      <c r="B23" s="205"/>
      <c r="C23" s="205"/>
    </row>
    <row r="24" spans="1:3" ht="15" x14ac:dyDescent="0.2">
      <c r="A24" s="205"/>
      <c r="B24" s="205"/>
      <c r="C24" s="205"/>
    </row>
    <row r="25" spans="1:3" ht="15" x14ac:dyDescent="0.2">
      <c r="A25" s="205"/>
      <c r="B25" s="205"/>
      <c r="C25" s="205"/>
    </row>
    <row r="26" spans="1:3" ht="15" x14ac:dyDescent="0.2">
      <c r="A26" s="205"/>
      <c r="B26" s="205"/>
      <c r="C26" s="205"/>
    </row>
    <row r="27" spans="1:3" ht="15" x14ac:dyDescent="0.2">
      <c r="A27" s="205"/>
      <c r="B27" s="205"/>
      <c r="C27" s="205"/>
    </row>
    <row r="28" spans="1:3" ht="15" x14ac:dyDescent="0.2">
      <c r="A28" s="205"/>
      <c r="B28" s="205"/>
      <c r="C28" s="205"/>
    </row>
    <row r="29" spans="1:3" ht="15" x14ac:dyDescent="0.2">
      <c r="A29" s="205"/>
      <c r="B29" s="205"/>
      <c r="C29" s="205"/>
    </row>
    <row r="30" spans="1:3" ht="15" x14ac:dyDescent="0.2">
      <c r="A30" s="205"/>
      <c r="B30" s="205"/>
      <c r="C30" s="205"/>
    </row>
    <row r="31" spans="1:3" ht="15" x14ac:dyDescent="0.2">
      <c r="A31" s="205"/>
      <c r="B31" s="205"/>
      <c r="C31" s="205"/>
    </row>
    <row r="32" spans="1:3" ht="15" x14ac:dyDescent="0.2">
      <c r="A32" s="205"/>
      <c r="B32" s="205"/>
      <c r="C32" s="205"/>
    </row>
    <row r="33" spans="1:3" ht="15" x14ac:dyDescent="0.2">
      <c r="A33" s="205"/>
      <c r="B33" s="205"/>
      <c r="C33" s="205"/>
    </row>
    <row r="34" spans="1:3" ht="15" x14ac:dyDescent="0.2">
      <c r="A34" s="205"/>
      <c r="B34" s="205"/>
      <c r="C34" s="205"/>
    </row>
    <row r="35" spans="1:3" ht="15" x14ac:dyDescent="0.2">
      <c r="A35" s="205"/>
      <c r="B35" s="205"/>
      <c r="C35" s="205"/>
    </row>
    <row r="36" spans="1:3" ht="15" x14ac:dyDescent="0.2">
      <c r="A36" s="205"/>
      <c r="B36" s="205"/>
      <c r="C36" s="205"/>
    </row>
  </sheetData>
  <mergeCells count="5">
    <mergeCell ref="A2:B2"/>
    <mergeCell ref="C2:D2"/>
    <mergeCell ref="E2:F2"/>
    <mergeCell ref="A5:B5"/>
    <mergeCell ref="E5:F5"/>
  </mergeCells>
  <printOptions horizontalCentered="1"/>
  <pageMargins left="0.19685039370078741" right="0.19685039370078741" top="0.59055118110236227" bottom="0.59055118110236227" header="0.51181102362204722" footer="0.51181102362204722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50"/>
  </sheetPr>
  <dimension ref="A1:L37"/>
  <sheetViews>
    <sheetView zoomScaleNormal="100" zoomScaleSheetLayoutView="75" workbookViewId="0">
      <selection activeCell="G32" sqref="G32"/>
    </sheetView>
  </sheetViews>
  <sheetFormatPr defaultRowHeight="12.75" x14ac:dyDescent="0.2"/>
  <cols>
    <col min="1" max="1" width="26.28515625" style="1" customWidth="1"/>
    <col min="2" max="2" width="11.85546875" style="1" customWidth="1"/>
    <col min="3" max="3" width="13.7109375" style="1" customWidth="1"/>
    <col min="4" max="4" width="11.42578125" style="1" customWidth="1"/>
    <col min="5" max="5" width="11.140625" style="1" hidden="1" customWidth="1"/>
    <col min="6" max="6" width="14.5703125" style="1" customWidth="1"/>
    <col min="7" max="7" width="11.85546875" style="1" customWidth="1"/>
    <col min="8" max="8" width="14" style="1" customWidth="1"/>
    <col min="9" max="9" width="10.5703125" style="1" customWidth="1"/>
    <col min="10" max="10" width="14.5703125" style="1" customWidth="1"/>
    <col min="11" max="12" width="9.140625" style="1"/>
    <col min="13" max="13" width="7.7109375" style="1" customWidth="1"/>
    <col min="14" max="14" width="8" style="1" customWidth="1"/>
    <col min="15" max="15" width="7.85546875" style="1" customWidth="1"/>
    <col min="16" max="16" width="8.140625" style="1" customWidth="1"/>
    <col min="17" max="17" width="7.7109375" style="1" customWidth="1"/>
    <col min="18" max="16384" width="9.140625" style="1"/>
  </cols>
  <sheetData>
    <row r="1" spans="1:12" ht="12.75" customHeight="1" x14ac:dyDescent="0.2">
      <c r="A1" s="706"/>
      <c r="B1" s="707"/>
      <c r="C1" s="707"/>
      <c r="D1" s="707"/>
      <c r="E1" s="707"/>
      <c r="F1" s="707"/>
      <c r="G1" s="707"/>
      <c r="H1" s="707"/>
      <c r="I1" s="707"/>
      <c r="J1" s="707"/>
      <c r="K1" s="707"/>
    </row>
    <row r="2" spans="1:12" ht="13.5" customHeight="1" x14ac:dyDescent="0.2">
      <c r="A2" s="708" t="s">
        <v>461</v>
      </c>
      <c r="B2" s="708"/>
      <c r="C2" s="708"/>
      <c r="D2" s="708"/>
      <c r="E2" s="708"/>
      <c r="F2" s="708"/>
      <c r="G2" s="708"/>
      <c r="H2" s="708"/>
      <c r="I2" s="708"/>
      <c r="J2" s="708"/>
      <c r="K2" s="708"/>
      <c r="L2" s="708"/>
    </row>
    <row r="3" spans="1:12" s="11" customFormat="1" ht="14.25" customHeight="1" thickBot="1" x14ac:dyDescent="0.3">
      <c r="A3" s="709" t="s">
        <v>519</v>
      </c>
      <c r="B3" s="710"/>
      <c r="C3" s="710"/>
      <c r="D3" s="711"/>
      <c r="E3" s="711"/>
      <c r="F3" s="711"/>
      <c r="G3" s="711"/>
      <c r="H3" s="711"/>
      <c r="I3" s="711"/>
      <c r="J3" s="711"/>
      <c r="K3" s="711"/>
      <c r="L3" s="16"/>
    </row>
    <row r="4" spans="1:12" ht="53.25" customHeight="1" x14ac:dyDescent="0.2">
      <c r="A4" s="649" t="s">
        <v>186</v>
      </c>
      <c r="B4" s="712" t="s">
        <v>187</v>
      </c>
      <c r="C4" s="712"/>
      <c r="D4" s="712" t="s">
        <v>188</v>
      </c>
      <c r="E4" s="713"/>
      <c r="F4" s="713"/>
      <c r="G4" s="712" t="s">
        <v>189</v>
      </c>
      <c r="H4" s="712"/>
      <c r="I4" s="712" t="s">
        <v>183</v>
      </c>
      <c r="J4" s="714"/>
      <c r="K4" s="8"/>
      <c r="L4" s="8"/>
    </row>
    <row r="5" spans="1:12" ht="42.75" customHeight="1" x14ac:dyDescent="0.25">
      <c r="A5" s="650"/>
      <c r="B5" s="571" t="s">
        <v>523</v>
      </c>
      <c r="C5" s="571" t="s">
        <v>457</v>
      </c>
      <c r="D5" s="571" t="s">
        <v>523</v>
      </c>
      <c r="E5" s="571" t="s">
        <v>457</v>
      </c>
      <c r="F5" s="571" t="s">
        <v>457</v>
      </c>
      <c r="G5" s="571" t="s">
        <v>523</v>
      </c>
      <c r="H5" s="571" t="s">
        <v>457</v>
      </c>
      <c r="I5" s="571" t="s">
        <v>523</v>
      </c>
      <c r="J5" s="651" t="s">
        <v>457</v>
      </c>
      <c r="K5" s="8"/>
      <c r="L5" s="8"/>
    </row>
    <row r="6" spans="1:12" ht="20.25" customHeight="1" x14ac:dyDescent="0.2">
      <c r="A6" s="652" t="s">
        <v>190</v>
      </c>
      <c r="B6" s="363">
        <v>45738</v>
      </c>
      <c r="C6" s="363">
        <v>45738</v>
      </c>
      <c r="D6" s="21">
        <v>109682</v>
      </c>
      <c r="E6" s="17"/>
      <c r="F6" s="21">
        <v>109682</v>
      </c>
      <c r="G6" s="21"/>
      <c r="H6" s="21"/>
      <c r="I6" s="21"/>
      <c r="J6" s="653"/>
      <c r="K6" s="8"/>
      <c r="L6" s="8"/>
    </row>
    <row r="7" spans="1:12" ht="15.75" customHeight="1" x14ac:dyDescent="0.25">
      <c r="A7" s="652" t="s">
        <v>364</v>
      </c>
      <c r="B7" s="363">
        <v>14876</v>
      </c>
      <c r="C7" s="363">
        <v>14876</v>
      </c>
      <c r="D7" s="21">
        <v>51825</v>
      </c>
      <c r="E7" s="18"/>
      <c r="F7" s="21">
        <v>51825</v>
      </c>
      <c r="G7" s="21"/>
      <c r="H7" s="21"/>
      <c r="I7" s="21"/>
      <c r="J7" s="653"/>
      <c r="K7" s="8"/>
      <c r="L7" s="8"/>
    </row>
    <row r="8" spans="1:12" ht="15" customHeight="1" x14ac:dyDescent="0.25">
      <c r="A8" s="652" t="s">
        <v>192</v>
      </c>
      <c r="B8" s="363">
        <v>11300</v>
      </c>
      <c r="C8" s="363">
        <v>11300</v>
      </c>
      <c r="D8" s="21">
        <v>30422</v>
      </c>
      <c r="E8" s="18"/>
      <c r="F8" s="21">
        <v>30422</v>
      </c>
      <c r="G8" s="21"/>
      <c r="H8" s="21"/>
      <c r="I8" s="21"/>
      <c r="J8" s="653"/>
      <c r="K8" s="8"/>
      <c r="L8" s="8"/>
    </row>
    <row r="9" spans="1:12" ht="15" customHeight="1" x14ac:dyDescent="0.2">
      <c r="A9" s="652" t="s">
        <v>193</v>
      </c>
      <c r="B9" s="363">
        <v>1100</v>
      </c>
      <c r="C9" s="363">
        <v>1100</v>
      </c>
      <c r="D9" s="21">
        <v>34271</v>
      </c>
      <c r="E9" s="17"/>
      <c r="F9" s="21">
        <v>34271</v>
      </c>
      <c r="G9" s="21"/>
      <c r="H9" s="21"/>
      <c r="I9" s="21"/>
      <c r="J9" s="653"/>
      <c r="K9" s="8"/>
      <c r="L9" s="8"/>
    </row>
    <row r="10" spans="1:12" ht="14.25" customHeight="1" x14ac:dyDescent="0.25">
      <c r="A10" s="652" t="s">
        <v>194</v>
      </c>
      <c r="B10" s="363">
        <v>89373</v>
      </c>
      <c r="C10" s="363">
        <v>89373</v>
      </c>
      <c r="D10" s="21">
        <v>122649</v>
      </c>
      <c r="E10" s="18"/>
      <c r="F10" s="21">
        <v>122649</v>
      </c>
      <c r="G10" s="21"/>
      <c r="H10" s="21"/>
      <c r="I10" s="21"/>
      <c r="J10" s="653"/>
      <c r="K10" s="8"/>
      <c r="L10" s="8"/>
    </row>
    <row r="11" spans="1:12" ht="15" customHeight="1" x14ac:dyDescent="0.2">
      <c r="A11" s="654" t="s">
        <v>174</v>
      </c>
      <c r="B11" s="360">
        <f>SUM(B6:B10)</f>
        <v>162387</v>
      </c>
      <c r="C11" s="360">
        <f>SUM(C6:C10)</f>
        <v>162387</v>
      </c>
      <c r="D11" s="19">
        <f>SUM(D6:D10)</f>
        <v>348849</v>
      </c>
      <c r="E11" s="19">
        <f t="shared" ref="E11:J11" si="0">SUM(E6:E10)</f>
        <v>0</v>
      </c>
      <c r="F11" s="19">
        <f>SUM(F6:F10)</f>
        <v>348849</v>
      </c>
      <c r="G11" s="19">
        <f t="shared" si="0"/>
        <v>0</v>
      </c>
      <c r="H11" s="19">
        <f t="shared" si="0"/>
        <v>0</v>
      </c>
      <c r="I11" s="19">
        <f t="shared" si="0"/>
        <v>0</v>
      </c>
      <c r="J11" s="655">
        <f t="shared" si="0"/>
        <v>0</v>
      </c>
      <c r="K11" s="8"/>
      <c r="L11" s="8"/>
    </row>
    <row r="12" spans="1:12" ht="33" customHeight="1" x14ac:dyDescent="0.25">
      <c r="A12" s="654" t="s">
        <v>195</v>
      </c>
      <c r="B12" s="656">
        <v>3800</v>
      </c>
      <c r="C12" s="656">
        <v>3800</v>
      </c>
      <c r="D12" s="657">
        <v>384252</v>
      </c>
      <c r="E12" s="657"/>
      <c r="F12" s="657">
        <v>384252</v>
      </c>
      <c r="G12" s="657"/>
      <c r="H12" s="657"/>
      <c r="I12" s="657">
        <v>6000</v>
      </c>
      <c r="J12" s="658">
        <v>6000</v>
      </c>
      <c r="K12" s="8"/>
      <c r="L12" s="8"/>
    </row>
    <row r="13" spans="1:12" ht="16.5" thickBot="1" x14ac:dyDescent="0.3">
      <c r="A13" s="659" t="s">
        <v>196</v>
      </c>
      <c r="B13" s="660">
        <f t="shared" ref="B13" si="1">B12+B11</f>
        <v>166187</v>
      </c>
      <c r="C13" s="660">
        <f t="shared" ref="C13:J13" si="2">C12+C11</f>
        <v>166187</v>
      </c>
      <c r="D13" s="661">
        <f>D12+D11</f>
        <v>733101</v>
      </c>
      <c r="E13" s="661">
        <f t="shared" si="2"/>
        <v>0</v>
      </c>
      <c r="F13" s="661">
        <f>F12+F11</f>
        <v>733101</v>
      </c>
      <c r="G13" s="661">
        <f t="shared" si="2"/>
        <v>0</v>
      </c>
      <c r="H13" s="661">
        <f t="shared" si="2"/>
        <v>0</v>
      </c>
      <c r="I13" s="661">
        <f t="shared" ref="I13" si="3">I12+I11</f>
        <v>6000</v>
      </c>
      <c r="J13" s="662">
        <f t="shared" si="2"/>
        <v>6000</v>
      </c>
      <c r="K13" s="8"/>
      <c r="L13" s="8"/>
    </row>
    <row r="14" spans="1:12" s="2" customFormat="1" ht="16.5" thickBot="1" x14ac:dyDescent="0.3">
      <c r="A14" s="663"/>
      <c r="B14" s="362"/>
      <c r="C14" s="362"/>
      <c r="D14" s="23"/>
      <c r="E14" s="23"/>
      <c r="F14" s="23"/>
      <c r="G14" s="23"/>
      <c r="H14" s="23"/>
      <c r="I14" s="23"/>
      <c r="J14" s="23"/>
      <c r="K14" s="20"/>
      <c r="L14" s="20"/>
    </row>
    <row r="15" spans="1:12" ht="46.5" customHeight="1" x14ac:dyDescent="0.2">
      <c r="A15" s="649" t="s">
        <v>186</v>
      </c>
      <c r="B15" s="712" t="s">
        <v>184</v>
      </c>
      <c r="C15" s="713"/>
      <c r="D15" s="712" t="s">
        <v>197</v>
      </c>
      <c r="E15" s="712"/>
      <c r="F15" s="712"/>
      <c r="G15" s="712" t="s">
        <v>198</v>
      </c>
      <c r="H15" s="716"/>
      <c r="I15" s="712" t="s">
        <v>199</v>
      </c>
      <c r="J15" s="717"/>
      <c r="K15" s="8"/>
      <c r="L15" s="8"/>
    </row>
    <row r="16" spans="1:12" ht="39.75" customHeight="1" x14ac:dyDescent="0.25">
      <c r="A16" s="664"/>
      <c r="B16" s="571" t="s">
        <v>523</v>
      </c>
      <c r="C16" s="571" t="s">
        <v>457</v>
      </c>
      <c r="D16" s="571" t="s">
        <v>523</v>
      </c>
      <c r="E16" s="571" t="s">
        <v>457</v>
      </c>
      <c r="F16" s="571" t="s">
        <v>457</v>
      </c>
      <c r="G16" s="571" t="s">
        <v>523</v>
      </c>
      <c r="H16" s="571" t="s">
        <v>457</v>
      </c>
      <c r="I16" s="571" t="s">
        <v>523</v>
      </c>
      <c r="J16" s="651" t="s">
        <v>457</v>
      </c>
      <c r="K16" s="8"/>
      <c r="L16" s="8"/>
    </row>
    <row r="17" spans="1:12" ht="13.5" customHeight="1" x14ac:dyDescent="0.2">
      <c r="A17" s="652" t="s">
        <v>190</v>
      </c>
      <c r="B17" s="363"/>
      <c r="C17" s="363"/>
      <c r="D17" s="21"/>
      <c r="E17" s="21"/>
      <c r="F17" s="21"/>
      <c r="G17" s="21"/>
      <c r="H17" s="21"/>
      <c r="I17" s="21">
        <v>262</v>
      </c>
      <c r="J17" s="653">
        <v>262</v>
      </c>
      <c r="K17" s="8"/>
      <c r="L17" s="8"/>
    </row>
    <row r="18" spans="1:12" ht="15" customHeight="1" x14ac:dyDescent="0.2">
      <c r="A18" s="652" t="s">
        <v>364</v>
      </c>
      <c r="B18" s="363"/>
      <c r="C18" s="363"/>
      <c r="D18" s="22"/>
      <c r="E18" s="22"/>
      <c r="F18" s="22"/>
      <c r="G18" s="21"/>
      <c r="H18" s="21"/>
      <c r="I18" s="21">
        <v>35</v>
      </c>
      <c r="J18" s="653">
        <v>35</v>
      </c>
      <c r="K18" s="8"/>
      <c r="L18" s="8"/>
    </row>
    <row r="19" spans="1:12" ht="15.75" x14ac:dyDescent="0.2">
      <c r="A19" s="652" t="s">
        <v>192</v>
      </c>
      <c r="B19" s="363"/>
      <c r="C19" s="363"/>
      <c r="D19" s="22"/>
      <c r="E19" s="22"/>
      <c r="F19" s="22"/>
      <c r="G19" s="21"/>
      <c r="H19" s="21"/>
      <c r="I19" s="21">
        <v>1071</v>
      </c>
      <c r="J19" s="653">
        <v>1071</v>
      </c>
      <c r="K19" s="8"/>
      <c r="L19" s="8"/>
    </row>
    <row r="20" spans="1:12" ht="15.75" x14ac:dyDescent="0.2">
      <c r="A20" s="652" t="s">
        <v>193</v>
      </c>
      <c r="B20" s="363"/>
      <c r="C20" s="363"/>
      <c r="D20" s="22"/>
      <c r="E20" s="22"/>
      <c r="F20" s="22"/>
      <c r="G20" s="21"/>
      <c r="H20" s="21"/>
      <c r="I20" s="21">
        <v>319</v>
      </c>
      <c r="J20" s="653">
        <v>319</v>
      </c>
      <c r="K20" s="8"/>
      <c r="L20" s="8"/>
    </row>
    <row r="21" spans="1:12" ht="31.5" x14ac:dyDescent="0.2">
      <c r="A21" s="652" t="s">
        <v>194</v>
      </c>
      <c r="B21" s="363"/>
      <c r="C21" s="363"/>
      <c r="D21" s="22"/>
      <c r="E21" s="22"/>
      <c r="F21" s="22"/>
      <c r="G21" s="21"/>
      <c r="H21" s="21"/>
      <c r="I21" s="21">
        <v>7153</v>
      </c>
      <c r="J21" s="653">
        <v>7153</v>
      </c>
      <c r="K21" s="8"/>
      <c r="L21" s="8"/>
    </row>
    <row r="22" spans="1:12" ht="18.75" customHeight="1" x14ac:dyDescent="0.2">
      <c r="A22" s="654" t="s">
        <v>174</v>
      </c>
      <c r="B22" s="363">
        <f t="shared" ref="B22:H22" si="4">B17+B18+B19+B20+B21</f>
        <v>0</v>
      </c>
      <c r="C22" s="363">
        <f t="shared" si="4"/>
        <v>0</v>
      </c>
      <c r="D22" s="21">
        <f t="shared" si="4"/>
        <v>0</v>
      </c>
      <c r="E22" s="21">
        <f t="shared" si="4"/>
        <v>0</v>
      </c>
      <c r="F22" s="21">
        <f t="shared" si="4"/>
        <v>0</v>
      </c>
      <c r="G22" s="21">
        <f t="shared" si="4"/>
        <v>0</v>
      </c>
      <c r="H22" s="21">
        <f t="shared" si="4"/>
        <v>0</v>
      </c>
      <c r="I22" s="21">
        <f>I17+I18+I19+I20+I21</f>
        <v>8840</v>
      </c>
      <c r="J22" s="653">
        <f>J17+J18+J19+J20+J21</f>
        <v>8840</v>
      </c>
      <c r="K22" s="8"/>
      <c r="L22" s="8"/>
    </row>
    <row r="23" spans="1:12" ht="31.5" x14ac:dyDescent="0.25">
      <c r="A23" s="654" t="s">
        <v>4</v>
      </c>
      <c r="B23" s="656">
        <v>38524</v>
      </c>
      <c r="C23" s="656">
        <v>38524</v>
      </c>
      <c r="D23" s="657"/>
      <c r="E23" s="657"/>
      <c r="F23" s="657"/>
      <c r="G23" s="657"/>
      <c r="H23" s="657"/>
      <c r="I23" s="657">
        <v>5407</v>
      </c>
      <c r="J23" s="658">
        <v>5407</v>
      </c>
      <c r="K23" s="8"/>
      <c r="L23" s="8"/>
    </row>
    <row r="24" spans="1:12" ht="16.5" thickBot="1" x14ac:dyDescent="0.3">
      <c r="A24" s="659" t="s">
        <v>196</v>
      </c>
      <c r="B24" s="660">
        <f t="shared" ref="B24" si="5">B22+B23</f>
        <v>38524</v>
      </c>
      <c r="C24" s="660">
        <f t="shared" ref="C24:J24" si="6">C22+C23</f>
        <v>38524</v>
      </c>
      <c r="D24" s="661">
        <f t="shared" si="6"/>
        <v>0</v>
      </c>
      <c r="E24" s="661">
        <f t="shared" si="6"/>
        <v>0</v>
      </c>
      <c r="F24" s="661">
        <f t="shared" si="6"/>
        <v>0</v>
      </c>
      <c r="G24" s="661">
        <f t="shared" si="6"/>
        <v>0</v>
      </c>
      <c r="H24" s="661">
        <f t="shared" si="6"/>
        <v>0</v>
      </c>
      <c r="I24" s="661">
        <f t="shared" ref="I24" si="7">I22+I23</f>
        <v>14247</v>
      </c>
      <c r="J24" s="662">
        <f t="shared" si="6"/>
        <v>14247</v>
      </c>
      <c r="K24" s="8"/>
      <c r="L24" s="8"/>
    </row>
    <row r="25" spans="1:12" ht="15.75" x14ac:dyDescent="0.25">
      <c r="A25" s="361"/>
      <c r="B25" s="362"/>
      <c r="C25" s="362"/>
      <c r="D25" s="23"/>
      <c r="E25" s="23"/>
      <c r="F25" s="23"/>
      <c r="G25" s="23"/>
      <c r="H25" s="23"/>
      <c r="I25" s="23"/>
      <c r="J25" s="23"/>
      <c r="K25" s="8"/>
      <c r="L25" s="8"/>
    </row>
    <row r="26" spans="1:12" ht="16.5" thickBot="1" x14ac:dyDescent="0.3">
      <c r="A26" s="361"/>
      <c r="B26" s="362"/>
      <c r="C26" s="362"/>
      <c r="D26" s="23"/>
      <c r="E26" s="23"/>
      <c r="F26" s="23"/>
      <c r="G26" s="23"/>
      <c r="H26" s="23"/>
      <c r="I26" s="23"/>
      <c r="J26" s="23"/>
      <c r="K26" s="8"/>
      <c r="L26" s="8"/>
    </row>
    <row r="27" spans="1:12" ht="33" customHeight="1" x14ac:dyDescent="0.2">
      <c r="A27" s="665" t="s">
        <v>186</v>
      </c>
      <c r="B27" s="712" t="s">
        <v>200</v>
      </c>
      <c r="C27" s="718"/>
      <c r="D27" s="719"/>
      <c r="E27" s="720"/>
      <c r="F27" s="720"/>
      <c r="G27" s="719"/>
      <c r="H27" s="720"/>
      <c r="I27" s="24"/>
      <c r="J27" s="8"/>
      <c r="K27" s="8"/>
      <c r="L27" s="8"/>
    </row>
    <row r="28" spans="1:12" ht="38.25" customHeight="1" x14ac:dyDescent="0.25">
      <c r="A28" s="650"/>
      <c r="B28" s="571" t="s">
        <v>523</v>
      </c>
      <c r="C28" s="651" t="s">
        <v>457</v>
      </c>
      <c r="D28" s="25"/>
      <c r="E28" s="25"/>
      <c r="F28" s="25"/>
      <c r="G28" s="25"/>
      <c r="H28" s="25"/>
      <c r="I28" s="26"/>
      <c r="J28" s="26"/>
      <c r="K28" s="8"/>
      <c r="L28" s="8"/>
    </row>
    <row r="29" spans="1:12" ht="15.75" x14ac:dyDescent="0.2">
      <c r="A29" s="652" t="s">
        <v>190</v>
      </c>
      <c r="B29" s="363">
        <f t="shared" ref="B29:B34" si="8">B6+D6+G6+I6+B17+D17+G17+I17</f>
        <v>155682</v>
      </c>
      <c r="C29" s="666">
        <f t="shared" ref="C29:C31" si="9">C6+F6+H6+J6+C17+F17+H17+J17</f>
        <v>155682</v>
      </c>
      <c r="D29" s="27"/>
      <c r="E29" s="27"/>
      <c r="F29" s="27"/>
      <c r="G29" s="27"/>
      <c r="H29" s="27"/>
      <c r="I29" s="27"/>
      <c r="J29" s="8"/>
      <c r="K29" s="8"/>
      <c r="L29" s="8"/>
    </row>
    <row r="30" spans="1:12" ht="15.75" customHeight="1" x14ac:dyDescent="0.2">
      <c r="A30" s="652" t="s">
        <v>191</v>
      </c>
      <c r="B30" s="363">
        <f t="shared" si="8"/>
        <v>66736</v>
      </c>
      <c r="C30" s="666">
        <f>C7+F7+H7+J7+C18+F18+H18+J18</f>
        <v>66736</v>
      </c>
      <c r="D30" s="27"/>
      <c r="E30" s="28"/>
      <c r="F30" s="27"/>
      <c r="G30" s="27"/>
      <c r="H30" s="27" t="s">
        <v>250</v>
      </c>
      <c r="I30" s="27"/>
      <c r="J30" s="8"/>
      <c r="K30" s="8"/>
      <c r="L30" s="8"/>
    </row>
    <row r="31" spans="1:12" ht="15.75" x14ac:dyDescent="0.2">
      <c r="A31" s="652" t="s">
        <v>192</v>
      </c>
      <c r="B31" s="363">
        <f t="shared" si="8"/>
        <v>42793</v>
      </c>
      <c r="C31" s="666">
        <f t="shared" si="9"/>
        <v>42793</v>
      </c>
      <c r="D31" s="27"/>
      <c r="E31" s="28"/>
      <c r="F31" s="28"/>
      <c r="G31" s="27"/>
      <c r="H31" s="27"/>
      <c r="I31" s="27"/>
      <c r="J31" s="8"/>
      <c r="K31" s="8"/>
      <c r="L31" s="8"/>
    </row>
    <row r="32" spans="1:12" ht="15.75" x14ac:dyDescent="0.25">
      <c r="A32" s="652" t="s">
        <v>193</v>
      </c>
      <c r="B32" s="363">
        <f t="shared" si="8"/>
        <v>35690</v>
      </c>
      <c r="C32" s="666">
        <f>C9+F9+H9+J9+C20+F20+H20+J20</f>
        <v>35690</v>
      </c>
      <c r="D32" s="27"/>
      <c r="E32" s="29"/>
      <c r="F32" s="29"/>
      <c r="G32" s="27"/>
      <c r="H32" s="27"/>
      <c r="I32" s="27"/>
      <c r="J32" s="8"/>
      <c r="K32" s="8"/>
      <c r="L32" s="8"/>
    </row>
    <row r="33" spans="1:12" ht="31.5" x14ac:dyDescent="0.25">
      <c r="A33" s="652" t="s">
        <v>194</v>
      </c>
      <c r="B33" s="363">
        <f t="shared" si="8"/>
        <v>219175</v>
      </c>
      <c r="C33" s="666">
        <f>C10+F10+H10+J10+C21+F21+H21+J21</f>
        <v>219175</v>
      </c>
      <c r="D33" s="27"/>
      <c r="E33" s="29"/>
      <c r="F33" s="29"/>
      <c r="G33" s="27"/>
      <c r="H33" s="27"/>
      <c r="I33" s="27"/>
      <c r="J33" s="8"/>
      <c r="K33" s="8"/>
      <c r="L33" s="8"/>
    </row>
    <row r="34" spans="1:12" ht="15.75" x14ac:dyDescent="0.2">
      <c r="A34" s="654" t="s">
        <v>174</v>
      </c>
      <c r="B34" s="363">
        <f t="shared" si="8"/>
        <v>520076</v>
      </c>
      <c r="C34" s="666">
        <f>C11+F11+H11+J11+C22+F22+H22+J22</f>
        <v>520076</v>
      </c>
      <c r="D34" s="27"/>
      <c r="E34" s="28"/>
      <c r="F34" s="28"/>
      <c r="G34" s="27"/>
      <c r="H34" s="27"/>
      <c r="I34" s="27"/>
      <c r="J34" s="8"/>
      <c r="K34" s="8"/>
      <c r="L34" s="8"/>
    </row>
    <row r="35" spans="1:12" ht="31.5" x14ac:dyDescent="0.2">
      <c r="A35" s="654" t="s">
        <v>4</v>
      </c>
      <c r="B35" s="363">
        <f>B12+D12+G12+I12+B23+D23+G23+I23</f>
        <v>437983</v>
      </c>
      <c r="C35" s="666">
        <f>C12+E12+H12+J12+C23+E23+H23+J23</f>
        <v>53731</v>
      </c>
      <c r="D35" s="23"/>
      <c r="E35" s="23"/>
      <c r="F35" s="23"/>
      <c r="G35" s="23"/>
      <c r="H35" s="23"/>
      <c r="I35" s="23"/>
      <c r="J35" s="23"/>
      <c r="K35" s="8"/>
      <c r="L35" s="8"/>
    </row>
    <row r="36" spans="1:12" ht="16.5" thickBot="1" x14ac:dyDescent="0.25">
      <c r="A36" s="659" t="s">
        <v>196</v>
      </c>
      <c r="B36" s="667">
        <f>B13+D13+G13+I13+B24+D24+G24+I24</f>
        <v>958059</v>
      </c>
      <c r="C36" s="668">
        <f>C13+F13+H13+J13+C24+F24+H24+J24</f>
        <v>958059</v>
      </c>
      <c r="D36" s="23"/>
      <c r="E36" s="23"/>
      <c r="F36" s="23"/>
      <c r="G36" s="23"/>
      <c r="H36" s="23"/>
      <c r="I36" s="23"/>
      <c r="J36" s="23"/>
      <c r="K36" s="8"/>
      <c r="L36" s="8"/>
    </row>
    <row r="37" spans="1:12" ht="15" x14ac:dyDescent="0.25">
      <c r="A37" s="30"/>
      <c r="B37" s="715"/>
      <c r="C37" s="715"/>
      <c r="D37" s="715"/>
      <c r="E37" s="715"/>
      <c r="F37" s="715"/>
      <c r="G37" s="715"/>
      <c r="H37" s="715"/>
      <c r="I37" s="715"/>
      <c r="J37" s="715"/>
      <c r="K37" s="8"/>
      <c r="L37" s="8"/>
    </row>
  </sheetData>
  <dataConsolidate/>
  <mergeCells count="15">
    <mergeCell ref="B37:J37"/>
    <mergeCell ref="B15:C15"/>
    <mergeCell ref="D15:F15"/>
    <mergeCell ref="G15:H15"/>
    <mergeCell ref="I15:J15"/>
    <mergeCell ref="B27:C27"/>
    <mergeCell ref="D27:F27"/>
    <mergeCell ref="G27:H27"/>
    <mergeCell ref="A1:K1"/>
    <mergeCell ref="A2:L2"/>
    <mergeCell ref="A3:K3"/>
    <mergeCell ref="B4:C4"/>
    <mergeCell ref="D4:F4"/>
    <mergeCell ref="G4:H4"/>
    <mergeCell ref="I4:J4"/>
  </mergeCells>
  <phoneticPr fontId="0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6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50"/>
  </sheetPr>
  <dimension ref="A1:L36"/>
  <sheetViews>
    <sheetView zoomScaleNormal="100" zoomScaleSheetLayoutView="75" workbookViewId="0">
      <selection activeCell="G28" sqref="G28"/>
    </sheetView>
  </sheetViews>
  <sheetFormatPr defaultRowHeight="12.75" x14ac:dyDescent="0.2"/>
  <cols>
    <col min="1" max="1" width="26.28515625" style="1" customWidth="1"/>
    <col min="2" max="2" width="11.85546875" style="1" customWidth="1"/>
    <col min="3" max="3" width="15.28515625" style="1" customWidth="1"/>
    <col min="4" max="4" width="11.42578125" style="1" customWidth="1"/>
    <col min="5" max="5" width="11.140625" style="1" hidden="1" customWidth="1"/>
    <col min="6" max="6" width="14" style="1" customWidth="1"/>
    <col min="7" max="7" width="11.85546875" style="1" customWidth="1"/>
    <col min="8" max="8" width="14.42578125" style="1" customWidth="1"/>
    <col min="9" max="9" width="10.5703125" style="1" customWidth="1"/>
    <col min="10" max="10" width="14.85546875" style="1" customWidth="1"/>
    <col min="11" max="12" width="9.140625" style="1"/>
    <col min="13" max="13" width="7.7109375" style="1" customWidth="1"/>
    <col min="14" max="14" width="8" style="1" customWidth="1"/>
    <col min="15" max="15" width="7.85546875" style="1" customWidth="1"/>
    <col min="16" max="16" width="8.140625" style="1" customWidth="1"/>
    <col min="17" max="17" width="7.7109375" style="1" customWidth="1"/>
    <col min="18" max="16384" width="9.140625" style="1"/>
  </cols>
  <sheetData>
    <row r="1" spans="1:12" ht="12.75" customHeight="1" x14ac:dyDescent="0.25">
      <c r="A1" s="715"/>
      <c r="B1" s="711"/>
      <c r="C1" s="711"/>
      <c r="D1" s="711"/>
      <c r="E1" s="711"/>
      <c r="F1" s="711"/>
      <c r="G1" s="711"/>
      <c r="H1" s="711"/>
      <c r="I1" s="711"/>
      <c r="J1" s="711"/>
      <c r="K1" s="711"/>
      <c r="L1" s="8"/>
    </row>
    <row r="2" spans="1:12" ht="13.5" customHeight="1" x14ac:dyDescent="0.2">
      <c r="A2" s="708" t="s">
        <v>462</v>
      </c>
      <c r="B2" s="708"/>
      <c r="C2" s="708"/>
      <c r="D2" s="708"/>
      <c r="E2" s="708"/>
      <c r="F2" s="708"/>
      <c r="G2" s="708"/>
      <c r="H2" s="708"/>
      <c r="I2" s="708"/>
      <c r="J2" s="708"/>
      <c r="K2" s="708"/>
      <c r="L2" s="708"/>
    </row>
    <row r="3" spans="1:12" s="11" customFormat="1" ht="14.25" customHeight="1" thickBot="1" x14ac:dyDescent="0.3">
      <c r="A3" s="709" t="s">
        <v>520</v>
      </c>
      <c r="B3" s="710"/>
      <c r="C3" s="710"/>
      <c r="D3" s="711"/>
      <c r="E3" s="711"/>
      <c r="F3" s="711"/>
      <c r="G3" s="711"/>
      <c r="H3" s="711"/>
      <c r="I3" s="711"/>
      <c r="J3" s="711"/>
      <c r="K3" s="711"/>
      <c r="L3" s="16"/>
    </row>
    <row r="4" spans="1:12" ht="53.25" customHeight="1" x14ac:dyDescent="0.2">
      <c r="A4" s="649" t="s">
        <v>186</v>
      </c>
      <c r="B4" s="712" t="s">
        <v>201</v>
      </c>
      <c r="C4" s="712"/>
      <c r="D4" s="712" t="s">
        <v>202</v>
      </c>
      <c r="E4" s="713"/>
      <c r="F4" s="713"/>
      <c r="G4" s="712" t="s">
        <v>203</v>
      </c>
      <c r="H4" s="712"/>
      <c r="I4" s="712" t="s">
        <v>149</v>
      </c>
      <c r="J4" s="714"/>
      <c r="K4" s="8"/>
      <c r="L4" s="8"/>
    </row>
    <row r="5" spans="1:12" ht="41.25" customHeight="1" x14ac:dyDescent="0.25">
      <c r="A5" s="650"/>
      <c r="B5" s="571" t="s">
        <v>523</v>
      </c>
      <c r="C5" s="571" t="s">
        <v>457</v>
      </c>
      <c r="D5" s="571" t="s">
        <v>523</v>
      </c>
      <c r="E5" s="571" t="s">
        <v>457</v>
      </c>
      <c r="F5" s="571" t="s">
        <v>457</v>
      </c>
      <c r="G5" s="571" t="s">
        <v>523</v>
      </c>
      <c r="H5" s="571" t="s">
        <v>457</v>
      </c>
      <c r="I5" s="571" t="s">
        <v>523</v>
      </c>
      <c r="J5" s="651" t="s">
        <v>457</v>
      </c>
      <c r="K5" s="8"/>
      <c r="L5" s="8"/>
    </row>
    <row r="6" spans="1:12" ht="20.25" customHeight="1" x14ac:dyDescent="0.2">
      <c r="A6" s="652" t="s">
        <v>190</v>
      </c>
      <c r="B6" s="363">
        <v>55253</v>
      </c>
      <c r="C6" s="363">
        <v>55253</v>
      </c>
      <c r="D6" s="21">
        <v>10859</v>
      </c>
      <c r="E6" s="17"/>
      <c r="F6" s="21">
        <v>10859</v>
      </c>
      <c r="G6" s="21">
        <v>84033</v>
      </c>
      <c r="H6" s="21">
        <v>84033</v>
      </c>
      <c r="I6" s="21"/>
      <c r="J6" s="653"/>
      <c r="K6" s="8"/>
      <c r="L6" s="8"/>
    </row>
    <row r="7" spans="1:12" ht="15.75" customHeight="1" x14ac:dyDescent="0.25">
      <c r="A7" s="652" t="s">
        <v>364</v>
      </c>
      <c r="B7" s="363">
        <v>26565</v>
      </c>
      <c r="C7" s="363">
        <v>26565</v>
      </c>
      <c r="D7" s="21">
        <v>5286</v>
      </c>
      <c r="E7" s="18"/>
      <c r="F7" s="21">
        <v>5286</v>
      </c>
      <c r="G7" s="21">
        <v>34885</v>
      </c>
      <c r="H7" s="21">
        <v>34885</v>
      </c>
      <c r="I7" s="21"/>
      <c r="J7" s="653"/>
      <c r="K7" s="8"/>
      <c r="L7" s="8"/>
    </row>
    <row r="8" spans="1:12" ht="15" customHeight="1" x14ac:dyDescent="0.25">
      <c r="A8" s="652" t="s">
        <v>192</v>
      </c>
      <c r="B8" s="363">
        <v>25043</v>
      </c>
      <c r="C8" s="363">
        <v>25043</v>
      </c>
      <c r="D8" s="21">
        <v>5011</v>
      </c>
      <c r="E8" s="18">
        <v>1940344</v>
      </c>
      <c r="F8" s="21">
        <v>5011</v>
      </c>
      <c r="G8" s="21">
        <v>12071</v>
      </c>
      <c r="H8" s="21">
        <v>12071</v>
      </c>
      <c r="I8" s="21"/>
      <c r="J8" s="653"/>
      <c r="K8" s="8"/>
      <c r="L8" s="8"/>
    </row>
    <row r="9" spans="1:12" ht="15" customHeight="1" x14ac:dyDescent="0.2">
      <c r="A9" s="652" t="s">
        <v>193</v>
      </c>
      <c r="B9" s="363">
        <v>22818</v>
      </c>
      <c r="C9" s="363">
        <v>22818</v>
      </c>
      <c r="D9" s="21">
        <v>4533</v>
      </c>
      <c r="E9" s="17"/>
      <c r="F9" s="21">
        <v>4533</v>
      </c>
      <c r="G9" s="21">
        <v>8339</v>
      </c>
      <c r="H9" s="21">
        <v>8339</v>
      </c>
      <c r="I9" s="21"/>
      <c r="J9" s="653"/>
      <c r="K9" s="8"/>
      <c r="L9" s="8"/>
    </row>
    <row r="10" spans="1:12" ht="14.25" customHeight="1" x14ac:dyDescent="0.25">
      <c r="A10" s="652" t="s">
        <v>194</v>
      </c>
      <c r="B10" s="363">
        <v>57031</v>
      </c>
      <c r="C10" s="363">
        <v>57031</v>
      </c>
      <c r="D10" s="21">
        <v>11226</v>
      </c>
      <c r="E10" s="18"/>
      <c r="F10" s="21">
        <v>11226</v>
      </c>
      <c r="G10" s="21">
        <v>150918</v>
      </c>
      <c r="H10" s="21">
        <v>150918</v>
      </c>
      <c r="I10" s="21"/>
      <c r="J10" s="653"/>
      <c r="K10" s="8"/>
      <c r="L10" s="8"/>
    </row>
    <row r="11" spans="1:12" ht="15" customHeight="1" x14ac:dyDescent="0.2">
      <c r="A11" s="654" t="s">
        <v>174</v>
      </c>
      <c r="B11" s="360">
        <f>SUM(B6:B10)</f>
        <v>186710</v>
      </c>
      <c r="C11" s="360">
        <f>SUM(C6:C10)</f>
        <v>186710</v>
      </c>
      <c r="D11" s="19">
        <f>SUM(D6:D10)</f>
        <v>36915</v>
      </c>
      <c r="E11" s="19">
        <f t="shared" ref="E11:J11" si="0">SUM(E6:E10)</f>
        <v>1940344</v>
      </c>
      <c r="F11" s="19">
        <f>SUM(F6:F10)</f>
        <v>36915</v>
      </c>
      <c r="G11" s="19">
        <f>SUM(G6:G10)</f>
        <v>290246</v>
      </c>
      <c r="H11" s="19">
        <f>SUM(H6:H10)</f>
        <v>290246</v>
      </c>
      <c r="I11" s="19">
        <f t="shared" si="0"/>
        <v>0</v>
      </c>
      <c r="J11" s="655">
        <f t="shared" si="0"/>
        <v>0</v>
      </c>
      <c r="K11" s="8"/>
      <c r="L11" s="8"/>
    </row>
    <row r="12" spans="1:12" ht="34.5" customHeight="1" x14ac:dyDescent="0.25">
      <c r="A12" s="654" t="s">
        <v>195</v>
      </c>
      <c r="B12" s="656">
        <v>266616</v>
      </c>
      <c r="C12" s="656">
        <v>266616</v>
      </c>
      <c r="D12" s="657">
        <v>54660</v>
      </c>
      <c r="E12" s="657"/>
      <c r="F12" s="657">
        <v>54660</v>
      </c>
      <c r="G12" s="657">
        <v>63300</v>
      </c>
      <c r="H12" s="657">
        <v>63300</v>
      </c>
      <c r="I12" s="657"/>
      <c r="J12" s="658"/>
      <c r="K12" s="8"/>
      <c r="L12" s="8"/>
    </row>
    <row r="13" spans="1:12" ht="16.5" thickBot="1" x14ac:dyDescent="0.3">
      <c r="A13" s="659" t="s">
        <v>196</v>
      </c>
      <c r="B13" s="660">
        <f>B12+B11</f>
        <v>453326</v>
      </c>
      <c r="C13" s="660">
        <f>C12+C11</f>
        <v>453326</v>
      </c>
      <c r="D13" s="661">
        <f>D12+D11</f>
        <v>91575</v>
      </c>
      <c r="E13" s="661">
        <f t="shared" ref="E13:J13" si="1">E12+E11</f>
        <v>1940344</v>
      </c>
      <c r="F13" s="661">
        <f>F12+F11</f>
        <v>91575</v>
      </c>
      <c r="G13" s="661">
        <f t="shared" ref="G13" si="2">G12+G11</f>
        <v>353546</v>
      </c>
      <c r="H13" s="661">
        <f t="shared" si="1"/>
        <v>353546</v>
      </c>
      <c r="I13" s="661">
        <f t="shared" si="1"/>
        <v>0</v>
      </c>
      <c r="J13" s="662">
        <f t="shared" si="1"/>
        <v>0</v>
      </c>
      <c r="K13" s="8"/>
      <c r="L13" s="8"/>
    </row>
    <row r="14" spans="1:12" s="2" customFormat="1" ht="16.5" thickBot="1" x14ac:dyDescent="0.3">
      <c r="A14" s="663"/>
      <c r="B14" s="362"/>
      <c r="C14" s="362"/>
      <c r="D14" s="23"/>
      <c r="E14" s="23"/>
      <c r="F14" s="23"/>
      <c r="G14" s="23"/>
      <c r="H14" s="23"/>
      <c r="I14" s="23"/>
      <c r="J14" s="23"/>
      <c r="K14" s="20"/>
      <c r="L14" s="20"/>
    </row>
    <row r="15" spans="1:12" ht="46.5" customHeight="1" x14ac:dyDescent="0.2">
      <c r="A15" s="649" t="s">
        <v>186</v>
      </c>
      <c r="B15" s="712" t="s">
        <v>147</v>
      </c>
      <c r="C15" s="713"/>
      <c r="D15" s="712" t="s">
        <v>204</v>
      </c>
      <c r="E15" s="712"/>
      <c r="F15" s="712"/>
      <c r="G15" s="712" t="s">
        <v>362</v>
      </c>
      <c r="H15" s="716"/>
      <c r="I15" s="712" t="s">
        <v>205</v>
      </c>
      <c r="J15" s="717"/>
      <c r="K15" s="8"/>
      <c r="L15" s="8"/>
    </row>
    <row r="16" spans="1:12" ht="39.75" customHeight="1" x14ac:dyDescent="0.25">
      <c r="A16" s="650"/>
      <c r="B16" s="571" t="s">
        <v>523</v>
      </c>
      <c r="C16" s="571" t="s">
        <v>457</v>
      </c>
      <c r="D16" s="571" t="s">
        <v>523</v>
      </c>
      <c r="E16" s="571" t="s">
        <v>457</v>
      </c>
      <c r="F16" s="571" t="s">
        <v>457</v>
      </c>
      <c r="G16" s="571" t="s">
        <v>523</v>
      </c>
      <c r="H16" s="571" t="s">
        <v>457</v>
      </c>
      <c r="I16" s="571" t="s">
        <v>523</v>
      </c>
      <c r="J16" s="651" t="s">
        <v>457</v>
      </c>
      <c r="K16" s="8"/>
      <c r="L16" s="8"/>
    </row>
    <row r="17" spans="1:12" ht="13.5" customHeight="1" x14ac:dyDescent="0.2">
      <c r="A17" s="652" t="s">
        <v>190</v>
      </c>
      <c r="B17" s="363"/>
      <c r="C17" s="363"/>
      <c r="D17" s="21">
        <v>5537</v>
      </c>
      <c r="E17" s="21"/>
      <c r="F17" s="21">
        <v>5537</v>
      </c>
      <c r="G17" s="21"/>
      <c r="H17" s="21"/>
      <c r="I17" s="21">
        <f t="shared" ref="I17:I24" si="3">B6+D6+G6+I6+B17+D17+G17</f>
        <v>155682</v>
      </c>
      <c r="J17" s="653">
        <f t="shared" ref="J17" si="4">C6+F6+H6+J6+C17+F17+H17</f>
        <v>155682</v>
      </c>
      <c r="K17" s="8"/>
      <c r="L17" s="8"/>
    </row>
    <row r="18" spans="1:12" ht="16.5" customHeight="1" x14ac:dyDescent="0.2">
      <c r="A18" s="652" t="s">
        <v>364</v>
      </c>
      <c r="B18" s="363"/>
      <c r="C18" s="363"/>
      <c r="D18" s="22"/>
      <c r="E18" s="22"/>
      <c r="F18" s="22"/>
      <c r="G18" s="21"/>
      <c r="H18" s="21"/>
      <c r="I18" s="21">
        <f t="shared" si="3"/>
        <v>66736</v>
      </c>
      <c r="J18" s="653">
        <f t="shared" ref="J18:J24" si="5">C7+F7+H7+J7+C18+F18+H18</f>
        <v>66736</v>
      </c>
      <c r="K18" s="8"/>
      <c r="L18" s="8"/>
    </row>
    <row r="19" spans="1:12" ht="15.75" x14ac:dyDescent="0.2">
      <c r="A19" s="652" t="s">
        <v>192</v>
      </c>
      <c r="B19" s="363">
        <v>668</v>
      </c>
      <c r="C19" s="363">
        <v>668</v>
      </c>
      <c r="D19" s="22"/>
      <c r="E19" s="22"/>
      <c r="F19" s="22"/>
      <c r="G19" s="21"/>
      <c r="H19" s="21"/>
      <c r="I19" s="21">
        <f t="shared" si="3"/>
        <v>42793</v>
      </c>
      <c r="J19" s="653">
        <f t="shared" si="5"/>
        <v>42793</v>
      </c>
      <c r="K19" s="8"/>
      <c r="L19" s="8"/>
    </row>
    <row r="20" spans="1:12" ht="15.75" x14ac:dyDescent="0.2">
      <c r="A20" s="652" t="s">
        <v>193</v>
      </c>
      <c r="B20" s="363"/>
      <c r="C20" s="363"/>
      <c r="D20" s="22"/>
      <c r="E20" s="22"/>
      <c r="F20" s="22"/>
      <c r="G20" s="21"/>
      <c r="H20" s="21"/>
      <c r="I20" s="21">
        <f t="shared" si="3"/>
        <v>35690</v>
      </c>
      <c r="J20" s="653">
        <f t="shared" si="5"/>
        <v>35690</v>
      </c>
      <c r="K20" s="8"/>
      <c r="L20" s="8"/>
    </row>
    <row r="21" spans="1:12" ht="31.5" x14ac:dyDescent="0.2">
      <c r="A21" s="652" t="s">
        <v>194</v>
      </c>
      <c r="B21" s="363"/>
      <c r="C21" s="363"/>
      <c r="D21" s="22"/>
      <c r="E21" s="22"/>
      <c r="F21" s="22"/>
      <c r="G21" s="21"/>
      <c r="H21" s="21"/>
      <c r="I21" s="21">
        <f t="shared" si="3"/>
        <v>219175</v>
      </c>
      <c r="J21" s="653">
        <f t="shared" si="5"/>
        <v>219175</v>
      </c>
      <c r="K21" s="8"/>
      <c r="L21" s="8"/>
    </row>
    <row r="22" spans="1:12" ht="15.75" customHeight="1" x14ac:dyDescent="0.2">
      <c r="A22" s="654" t="s">
        <v>174</v>
      </c>
      <c r="B22" s="363">
        <f t="shared" ref="B22" si="6">SUM(B17:B21)</f>
        <v>668</v>
      </c>
      <c r="C22" s="363">
        <f t="shared" ref="C22:H22" si="7">SUM(C17:C21)</f>
        <v>668</v>
      </c>
      <c r="D22" s="21">
        <f t="shared" ref="D22" si="8">SUM(D17:D21)</f>
        <v>5537</v>
      </c>
      <c r="E22" s="21">
        <f t="shared" si="7"/>
        <v>0</v>
      </c>
      <c r="F22" s="21">
        <f t="shared" si="7"/>
        <v>5537</v>
      </c>
      <c r="G22" s="21">
        <f t="shared" si="7"/>
        <v>0</v>
      </c>
      <c r="H22" s="21">
        <f t="shared" si="7"/>
        <v>0</v>
      </c>
      <c r="I22" s="21">
        <f t="shared" si="3"/>
        <v>520076</v>
      </c>
      <c r="J22" s="653">
        <f t="shared" si="5"/>
        <v>520076</v>
      </c>
      <c r="K22" s="8"/>
      <c r="L22" s="8"/>
    </row>
    <row r="23" spans="1:12" ht="31.5" x14ac:dyDescent="0.25">
      <c r="A23" s="654" t="s">
        <v>195</v>
      </c>
      <c r="B23" s="656">
        <v>53407</v>
      </c>
      <c r="C23" s="656">
        <v>53407</v>
      </c>
      <c r="D23" s="657"/>
      <c r="E23" s="657"/>
      <c r="F23" s="657"/>
      <c r="G23" s="657"/>
      <c r="H23" s="657"/>
      <c r="I23" s="21">
        <f t="shared" si="3"/>
        <v>437983</v>
      </c>
      <c r="J23" s="653">
        <f t="shared" si="5"/>
        <v>437983</v>
      </c>
      <c r="K23" s="8"/>
      <c r="L23" s="8"/>
    </row>
    <row r="24" spans="1:12" ht="16.5" thickBot="1" x14ac:dyDescent="0.3">
      <c r="A24" s="659" t="s">
        <v>196</v>
      </c>
      <c r="B24" s="660">
        <f t="shared" ref="B24" si="9">B22+B23</f>
        <v>54075</v>
      </c>
      <c r="C24" s="660">
        <f t="shared" ref="C24:H24" si="10">C22+C23</f>
        <v>54075</v>
      </c>
      <c r="D24" s="661">
        <f t="shared" ref="D24" si="11">D22+D23</f>
        <v>5537</v>
      </c>
      <c r="E24" s="661">
        <f t="shared" si="10"/>
        <v>0</v>
      </c>
      <c r="F24" s="661">
        <f t="shared" si="10"/>
        <v>5537</v>
      </c>
      <c r="G24" s="661">
        <f>G22+G23</f>
        <v>0</v>
      </c>
      <c r="H24" s="661">
        <f t="shared" si="10"/>
        <v>0</v>
      </c>
      <c r="I24" s="669">
        <f t="shared" si="3"/>
        <v>958059</v>
      </c>
      <c r="J24" s="670">
        <f t="shared" si="5"/>
        <v>958059</v>
      </c>
      <c r="K24" s="8"/>
      <c r="L24" s="8"/>
    </row>
    <row r="25" spans="1:12" ht="15.75" x14ac:dyDescent="0.25">
      <c r="A25" s="361"/>
      <c r="B25" s="362"/>
      <c r="C25" s="362"/>
      <c r="D25" s="23"/>
      <c r="E25" s="23"/>
      <c r="F25" s="23"/>
      <c r="G25" s="23"/>
      <c r="H25" s="23"/>
      <c r="I25" s="23"/>
      <c r="J25" s="23"/>
      <c r="K25" s="8"/>
      <c r="L25" s="8"/>
    </row>
    <row r="26" spans="1:12" ht="15.75" x14ac:dyDescent="0.25">
      <c r="A26" s="361"/>
      <c r="B26" s="362"/>
      <c r="C26" s="362"/>
      <c r="D26" s="23"/>
      <c r="E26" s="23"/>
      <c r="F26" s="23"/>
      <c r="G26" s="23"/>
      <c r="H26" s="23"/>
      <c r="I26" s="23"/>
      <c r="J26" s="23"/>
      <c r="K26" s="8"/>
      <c r="L26" s="8"/>
    </row>
    <row r="27" spans="1:12" ht="15" x14ac:dyDescent="0.2">
      <c r="A27" s="344"/>
      <c r="B27" s="344"/>
      <c r="C27" s="344"/>
      <c r="D27" s="8"/>
      <c r="E27" s="8"/>
      <c r="F27" s="8"/>
      <c r="G27" s="8"/>
      <c r="H27" s="8"/>
      <c r="I27" s="8"/>
      <c r="J27" s="8"/>
      <c r="K27" s="8"/>
      <c r="L27" s="8"/>
    </row>
    <row r="28" spans="1:12" ht="15" x14ac:dyDescent="0.2">
      <c r="A28" s="344"/>
      <c r="B28" s="344"/>
      <c r="C28" s="344"/>
    </row>
    <row r="29" spans="1:12" ht="15" x14ac:dyDescent="0.2">
      <c r="A29" s="344"/>
      <c r="B29" s="344"/>
      <c r="C29" s="344"/>
    </row>
    <row r="30" spans="1:12" ht="15" x14ac:dyDescent="0.2">
      <c r="A30" s="344"/>
      <c r="B30" s="344"/>
      <c r="C30" s="344"/>
    </row>
    <row r="31" spans="1:12" ht="15" x14ac:dyDescent="0.2">
      <c r="A31" s="344"/>
      <c r="B31" s="344"/>
      <c r="C31" s="344"/>
    </row>
    <row r="32" spans="1:12" ht="15" x14ac:dyDescent="0.2">
      <c r="A32" s="344"/>
      <c r="B32" s="344"/>
      <c r="C32" s="344"/>
    </row>
    <row r="33" spans="1:4" ht="15" x14ac:dyDescent="0.2">
      <c r="A33" s="344"/>
      <c r="B33" s="344"/>
      <c r="C33" s="344"/>
      <c r="D33" s="2"/>
    </row>
    <row r="34" spans="1:4" ht="15" x14ac:dyDescent="0.2">
      <c r="A34" s="338"/>
      <c r="B34" s="338"/>
      <c r="C34" s="338"/>
    </row>
    <row r="35" spans="1:4" ht="15" x14ac:dyDescent="0.2">
      <c r="A35" s="338"/>
      <c r="B35" s="338"/>
      <c r="C35" s="338"/>
    </row>
    <row r="36" spans="1:4" ht="15" x14ac:dyDescent="0.2">
      <c r="A36" s="338"/>
      <c r="B36" s="338"/>
      <c r="C36" s="338"/>
    </row>
  </sheetData>
  <dataConsolidate/>
  <mergeCells count="11">
    <mergeCell ref="B15:C15"/>
    <mergeCell ref="D15:F15"/>
    <mergeCell ref="G15:H15"/>
    <mergeCell ref="I15:J15"/>
    <mergeCell ref="A1:K1"/>
    <mergeCell ref="A2:L2"/>
    <mergeCell ref="A3:K3"/>
    <mergeCell ref="B4:C4"/>
    <mergeCell ref="D4:F4"/>
    <mergeCell ref="G4:H4"/>
    <mergeCell ref="I4:J4"/>
  </mergeCells>
  <phoneticPr fontId="0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7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3"/>
  <sheetViews>
    <sheetView zoomScaleNormal="100" zoomScaleSheetLayoutView="75" workbookViewId="0">
      <selection activeCell="D9" sqref="D9"/>
    </sheetView>
  </sheetViews>
  <sheetFormatPr defaultRowHeight="12.75" x14ac:dyDescent="0.2"/>
  <cols>
    <col min="1" max="1" width="9.42578125" style="103" customWidth="1"/>
    <col min="2" max="2" width="77.5703125" style="103" customWidth="1"/>
    <col min="3" max="3" width="16.7109375" style="499" customWidth="1"/>
    <col min="4" max="4" width="15.85546875" style="103" customWidth="1"/>
    <col min="5" max="5" width="9.85546875" style="103" customWidth="1"/>
    <col min="6" max="8" width="9.140625" style="103"/>
    <col min="9" max="9" width="7.42578125" style="103" customWidth="1"/>
    <col min="10" max="12" width="9.140625" style="103"/>
    <col min="13" max="13" width="7.7109375" style="103" customWidth="1"/>
    <col min="14" max="14" width="8" style="103" customWidth="1"/>
    <col min="15" max="15" width="7.85546875" style="103" customWidth="1"/>
    <col min="16" max="16" width="8.140625" style="103" customWidth="1"/>
    <col min="17" max="17" width="7.7109375" style="103" customWidth="1"/>
    <col min="18" max="16384" width="9.140625" style="103"/>
  </cols>
  <sheetData>
    <row r="1" spans="1:5" x14ac:dyDescent="0.2">
      <c r="A1" s="111"/>
      <c r="B1" s="104" t="s">
        <v>454</v>
      </c>
      <c r="C1" s="495"/>
      <c r="D1" s="111"/>
    </row>
    <row r="2" spans="1:5" x14ac:dyDescent="0.2">
      <c r="A2" s="721"/>
      <c r="B2" s="721"/>
      <c r="C2" s="495"/>
      <c r="D2" s="104"/>
      <c r="E2" s="104"/>
    </row>
    <row r="3" spans="1:5" ht="19.5" customHeight="1" x14ac:dyDescent="0.2">
      <c r="A3" s="722" t="s">
        <v>368</v>
      </c>
      <c r="B3" s="722"/>
      <c r="C3" s="496"/>
      <c r="D3" s="105"/>
      <c r="E3" s="105"/>
    </row>
    <row r="4" spans="1:5" ht="15.95" customHeight="1" x14ac:dyDescent="0.2">
      <c r="A4" s="233"/>
      <c r="B4" s="359"/>
      <c r="C4" s="497"/>
      <c r="D4" s="359" t="s">
        <v>151</v>
      </c>
      <c r="E4" s="106"/>
    </row>
    <row r="5" spans="1:5" ht="39.75" customHeight="1" x14ac:dyDescent="0.2">
      <c r="A5" s="573" t="s">
        <v>0</v>
      </c>
      <c r="B5" s="574" t="s">
        <v>114</v>
      </c>
      <c r="C5" s="572" t="s">
        <v>523</v>
      </c>
      <c r="D5" s="572" t="s">
        <v>457</v>
      </c>
      <c r="E5" s="107"/>
    </row>
    <row r="6" spans="1:5" s="109" customFormat="1" ht="20.25" customHeight="1" x14ac:dyDescent="0.2">
      <c r="A6" s="388">
        <v>1</v>
      </c>
      <c r="B6" s="389" t="s">
        <v>115</v>
      </c>
      <c r="C6" s="524">
        <v>159769</v>
      </c>
      <c r="D6" s="390">
        <v>159769</v>
      </c>
      <c r="E6" s="108"/>
    </row>
    <row r="7" spans="1:5" s="109" customFormat="1" ht="15.75" customHeight="1" x14ac:dyDescent="0.2">
      <c r="A7" s="388">
        <v>2</v>
      </c>
      <c r="B7" s="391" t="s">
        <v>116</v>
      </c>
      <c r="C7" s="392">
        <v>257460</v>
      </c>
      <c r="D7" s="392">
        <v>255246</v>
      </c>
      <c r="E7" s="110"/>
    </row>
    <row r="8" spans="1:5" s="109" customFormat="1" ht="30.75" customHeight="1" x14ac:dyDescent="0.2">
      <c r="A8" s="388">
        <v>3</v>
      </c>
      <c r="B8" s="391" t="s">
        <v>117</v>
      </c>
      <c r="C8" s="524">
        <v>344991</v>
      </c>
      <c r="D8" s="390">
        <v>340628</v>
      </c>
      <c r="E8" s="108"/>
    </row>
    <row r="9" spans="1:5" ht="19.5" customHeight="1" x14ac:dyDescent="0.2">
      <c r="A9" s="388">
        <v>4</v>
      </c>
      <c r="B9" s="391" t="s">
        <v>363</v>
      </c>
      <c r="C9" s="524">
        <v>20405</v>
      </c>
      <c r="D9" s="390">
        <v>22761</v>
      </c>
      <c r="E9" s="108"/>
    </row>
    <row r="10" spans="1:5" s="111" customFormat="1" ht="19.5" customHeight="1" x14ac:dyDescent="0.2">
      <c r="A10" s="388">
        <v>5</v>
      </c>
      <c r="B10" s="391" t="s">
        <v>118</v>
      </c>
      <c r="C10" s="524">
        <v>152792</v>
      </c>
      <c r="D10" s="390">
        <v>158487</v>
      </c>
      <c r="E10" s="108"/>
    </row>
    <row r="11" spans="1:5" s="111" customFormat="1" ht="19.5" customHeight="1" x14ac:dyDescent="0.2">
      <c r="A11" s="388"/>
      <c r="B11" s="391" t="s">
        <v>249</v>
      </c>
      <c r="C11" s="524">
        <v>150000</v>
      </c>
      <c r="D11" s="390">
        <v>150000</v>
      </c>
      <c r="E11" s="108"/>
    </row>
    <row r="12" spans="1:5" s="502" customFormat="1" ht="19.5" customHeight="1" x14ac:dyDescent="0.2">
      <c r="A12" s="388">
        <v>6</v>
      </c>
      <c r="B12" s="391" t="s">
        <v>533</v>
      </c>
      <c r="C12" s="524"/>
      <c r="D12" s="524">
        <v>12376</v>
      </c>
      <c r="E12" s="500"/>
    </row>
    <row r="13" spans="1:5" ht="19.5" customHeight="1" x14ac:dyDescent="0.2">
      <c r="A13" s="388">
        <v>7</v>
      </c>
      <c r="B13" s="393" t="s">
        <v>536</v>
      </c>
      <c r="C13" s="525">
        <f>SUM(C6:C11)-C11</f>
        <v>935417</v>
      </c>
      <c r="D13" s="394">
        <f>SUM(D6:D11)-D11+D12</f>
        <v>949267</v>
      </c>
      <c r="E13" s="108"/>
    </row>
    <row r="14" spans="1:5" ht="25.5" customHeight="1" x14ac:dyDescent="0.2">
      <c r="A14" s="388">
        <v>8</v>
      </c>
      <c r="B14" s="391" t="s">
        <v>119</v>
      </c>
      <c r="C14" s="524">
        <v>49096</v>
      </c>
      <c r="D14" s="390">
        <v>49096</v>
      </c>
      <c r="E14" s="108"/>
    </row>
    <row r="15" spans="1:5" ht="19.5" customHeight="1" x14ac:dyDescent="0.2">
      <c r="A15" s="388">
        <v>9</v>
      </c>
      <c r="B15" s="393" t="s">
        <v>535</v>
      </c>
      <c r="C15" s="526">
        <f>SUM(C14)</f>
        <v>49096</v>
      </c>
      <c r="D15" s="395">
        <f>SUM(D14)</f>
        <v>49096</v>
      </c>
      <c r="E15" s="108"/>
    </row>
    <row r="16" spans="1:5" s="499" customFormat="1" ht="19.5" customHeight="1" x14ac:dyDescent="0.2">
      <c r="A16" s="388">
        <v>10</v>
      </c>
      <c r="B16" s="391" t="s">
        <v>265</v>
      </c>
      <c r="C16" s="524">
        <v>14669</v>
      </c>
      <c r="D16" s="524">
        <v>14830</v>
      </c>
      <c r="E16" s="500"/>
    </row>
    <row r="17" spans="1:5" ht="19.5" customHeight="1" x14ac:dyDescent="0.2">
      <c r="A17" s="388">
        <v>11</v>
      </c>
      <c r="B17" s="103" t="s">
        <v>455</v>
      </c>
      <c r="C17" s="524">
        <v>2181108</v>
      </c>
      <c r="D17" s="390">
        <v>2181108</v>
      </c>
      <c r="E17" s="108"/>
    </row>
    <row r="18" spans="1:5" ht="19.5" customHeight="1" x14ac:dyDescent="0.2">
      <c r="A18" s="388">
        <v>12</v>
      </c>
      <c r="B18" s="393" t="s">
        <v>537</v>
      </c>
      <c r="C18" s="525">
        <f>C17+C16</f>
        <v>2195777</v>
      </c>
      <c r="D18" s="394">
        <f>D17+D16</f>
        <v>2195938</v>
      </c>
      <c r="E18" s="108"/>
    </row>
    <row r="19" spans="1:5" s="499" customFormat="1" ht="19.5" customHeight="1" x14ac:dyDescent="0.2">
      <c r="A19" s="388">
        <v>13</v>
      </c>
      <c r="B19" s="393" t="s">
        <v>534</v>
      </c>
      <c r="C19" s="525"/>
      <c r="D19" s="525">
        <v>30</v>
      </c>
      <c r="E19" s="500"/>
    </row>
    <row r="20" spans="1:5" ht="19.5" customHeight="1" x14ac:dyDescent="0.2">
      <c r="A20" s="388">
        <v>14</v>
      </c>
      <c r="B20" s="391" t="s">
        <v>279</v>
      </c>
      <c r="C20" s="524">
        <v>189000</v>
      </c>
      <c r="D20" s="390">
        <v>189000</v>
      </c>
      <c r="E20" s="108"/>
    </row>
    <row r="21" spans="1:5" ht="19.5" customHeight="1" x14ac:dyDescent="0.2">
      <c r="A21" s="388">
        <v>15</v>
      </c>
      <c r="B21" s="391" t="s">
        <v>120</v>
      </c>
      <c r="C21" s="524">
        <v>530000</v>
      </c>
      <c r="D21" s="390">
        <v>530000</v>
      </c>
      <c r="E21" s="108"/>
    </row>
    <row r="22" spans="1:5" ht="19.5" customHeight="1" x14ac:dyDescent="0.2">
      <c r="A22" s="388">
        <v>16</v>
      </c>
      <c r="B22" s="391" t="s">
        <v>121</v>
      </c>
      <c r="C22" s="524">
        <v>36000</v>
      </c>
      <c r="D22" s="390">
        <v>38200</v>
      </c>
      <c r="E22" s="108"/>
    </row>
    <row r="23" spans="1:5" ht="19.5" customHeight="1" x14ac:dyDescent="0.2">
      <c r="A23" s="388">
        <v>17</v>
      </c>
      <c r="B23" s="391" t="s">
        <v>122</v>
      </c>
      <c r="C23" s="524">
        <v>150</v>
      </c>
      <c r="D23" s="390">
        <v>300</v>
      </c>
      <c r="E23" s="108"/>
    </row>
    <row r="24" spans="1:5" ht="19.5" customHeight="1" x14ac:dyDescent="0.2">
      <c r="A24" s="388">
        <v>18</v>
      </c>
      <c r="B24" s="393" t="s">
        <v>538</v>
      </c>
      <c r="C24" s="525">
        <f>SUM(C21:C23)</f>
        <v>566150</v>
      </c>
      <c r="D24" s="394">
        <f>SUM(D21:D23)</f>
        <v>568500</v>
      </c>
      <c r="E24" s="108"/>
    </row>
    <row r="25" spans="1:5" ht="19.5" customHeight="1" x14ac:dyDescent="0.2">
      <c r="A25" s="388">
        <v>19</v>
      </c>
      <c r="B25" s="391" t="s">
        <v>123</v>
      </c>
      <c r="C25" s="524">
        <v>2500</v>
      </c>
      <c r="D25" s="390">
        <v>2500</v>
      </c>
      <c r="E25" s="108"/>
    </row>
    <row r="26" spans="1:5" ht="19.5" customHeight="1" x14ac:dyDescent="0.2">
      <c r="A26" s="388">
        <v>20</v>
      </c>
      <c r="B26" s="393" t="s">
        <v>539</v>
      </c>
      <c r="C26" s="525">
        <f>C24+C25+C20</f>
        <v>757650</v>
      </c>
      <c r="D26" s="394">
        <f>D24+D25+D20+D19</f>
        <v>760030</v>
      </c>
      <c r="E26" s="108"/>
    </row>
    <row r="27" spans="1:5" ht="19.5" customHeight="1" x14ac:dyDescent="0.2">
      <c r="A27" s="388">
        <v>21</v>
      </c>
      <c r="B27" s="396" t="s">
        <v>124</v>
      </c>
      <c r="C27" s="524">
        <v>1000</v>
      </c>
      <c r="D27" s="390">
        <v>1000</v>
      </c>
      <c r="E27" s="108"/>
    </row>
    <row r="28" spans="1:5" ht="19.5" customHeight="1" x14ac:dyDescent="0.2">
      <c r="A28" s="388">
        <v>22</v>
      </c>
      <c r="B28" s="396" t="s">
        <v>125</v>
      </c>
      <c r="C28" s="524">
        <v>14000</v>
      </c>
      <c r="D28" s="390">
        <v>14000</v>
      </c>
      <c r="E28" s="108"/>
    </row>
    <row r="29" spans="1:5" ht="19.5" customHeight="1" x14ac:dyDescent="0.2">
      <c r="A29" s="388">
        <v>23</v>
      </c>
      <c r="B29" s="396" t="s">
        <v>303</v>
      </c>
      <c r="C29" s="524">
        <v>58000</v>
      </c>
      <c r="D29" s="390">
        <v>58000</v>
      </c>
      <c r="E29" s="108"/>
    </row>
    <row r="30" spans="1:5" ht="19.5" customHeight="1" x14ac:dyDescent="0.2">
      <c r="A30" s="388">
        <v>24</v>
      </c>
      <c r="B30" s="396" t="s">
        <v>126</v>
      </c>
      <c r="C30" s="524">
        <v>1000</v>
      </c>
      <c r="D30" s="390">
        <v>5000</v>
      </c>
      <c r="E30" s="108"/>
    </row>
    <row r="31" spans="1:5" ht="19.5" customHeight="1" x14ac:dyDescent="0.2">
      <c r="A31" s="388">
        <v>25</v>
      </c>
      <c r="B31" s="396" t="s">
        <v>262</v>
      </c>
      <c r="C31" s="524">
        <v>20000</v>
      </c>
      <c r="D31" s="390">
        <v>20000</v>
      </c>
      <c r="E31" s="108"/>
    </row>
    <row r="32" spans="1:5" ht="19.5" customHeight="1" x14ac:dyDescent="0.2">
      <c r="A32" s="388">
        <v>26</v>
      </c>
      <c r="B32" s="396" t="s">
        <v>127</v>
      </c>
      <c r="C32" s="524">
        <v>4000</v>
      </c>
      <c r="D32" s="390">
        <v>4000</v>
      </c>
      <c r="E32" s="108"/>
    </row>
    <row r="33" spans="1:5" ht="19.5" customHeight="1" x14ac:dyDescent="0.2">
      <c r="A33" s="388">
        <v>27</v>
      </c>
      <c r="B33" s="396" t="s">
        <v>128</v>
      </c>
      <c r="C33" s="524">
        <v>37459</v>
      </c>
      <c r="D33" s="390">
        <v>37459</v>
      </c>
      <c r="E33" s="108"/>
    </row>
    <row r="34" spans="1:5" ht="19.5" customHeight="1" x14ac:dyDescent="0.2">
      <c r="A34" s="388">
        <v>28</v>
      </c>
      <c r="B34" s="396" t="s">
        <v>263</v>
      </c>
      <c r="C34" s="524">
        <v>3000</v>
      </c>
      <c r="D34" s="390">
        <v>3000</v>
      </c>
      <c r="E34" s="108"/>
    </row>
    <row r="35" spans="1:5" ht="19.5" customHeight="1" x14ac:dyDescent="0.2">
      <c r="A35" s="388">
        <v>29</v>
      </c>
      <c r="B35" s="396" t="s">
        <v>129</v>
      </c>
      <c r="C35" s="524">
        <v>500</v>
      </c>
      <c r="D35" s="390">
        <v>500</v>
      </c>
      <c r="E35" s="108"/>
    </row>
    <row r="36" spans="1:5" ht="19.5" customHeight="1" x14ac:dyDescent="0.2">
      <c r="A36" s="388">
        <v>30</v>
      </c>
      <c r="B36" s="396" t="s">
        <v>130</v>
      </c>
      <c r="C36" s="524">
        <v>800</v>
      </c>
      <c r="D36" s="390">
        <v>1800</v>
      </c>
      <c r="E36" s="108"/>
    </row>
    <row r="37" spans="1:5" ht="19.5" customHeight="1" x14ac:dyDescent="0.2">
      <c r="A37" s="388">
        <v>31</v>
      </c>
      <c r="B37" s="397" t="s">
        <v>540</v>
      </c>
      <c r="C37" s="527">
        <f>SUM(C27:C36)</f>
        <v>139759</v>
      </c>
      <c r="D37" s="398">
        <f>SUM(D27:D36)</f>
        <v>144759</v>
      </c>
      <c r="E37" s="108"/>
    </row>
    <row r="38" spans="1:5" ht="19.5" customHeight="1" x14ac:dyDescent="0.2">
      <c r="A38" s="388">
        <v>32</v>
      </c>
      <c r="B38" s="396" t="s">
        <v>131</v>
      </c>
      <c r="C38" s="524">
        <v>253235</v>
      </c>
      <c r="D38" s="390">
        <v>303235</v>
      </c>
      <c r="E38" s="108"/>
    </row>
    <row r="39" spans="1:5" ht="19.5" customHeight="1" x14ac:dyDescent="0.2">
      <c r="A39" s="388">
        <v>33</v>
      </c>
      <c r="B39" s="393" t="s">
        <v>541</v>
      </c>
      <c r="C39" s="525">
        <f>C38</f>
        <v>253235</v>
      </c>
      <c r="D39" s="394">
        <f>D38</f>
        <v>303235</v>
      </c>
      <c r="E39" s="108"/>
    </row>
    <row r="40" spans="1:5" ht="29.25" customHeight="1" x14ac:dyDescent="0.2">
      <c r="A40" s="388">
        <v>34</v>
      </c>
      <c r="B40" s="391" t="s">
        <v>132</v>
      </c>
      <c r="C40" s="524">
        <v>500</v>
      </c>
      <c r="D40" s="390">
        <v>500</v>
      </c>
      <c r="E40" s="108"/>
    </row>
    <row r="41" spans="1:5" ht="19.5" customHeight="1" x14ac:dyDescent="0.2">
      <c r="A41" s="388">
        <v>35</v>
      </c>
      <c r="B41" s="396" t="s">
        <v>133</v>
      </c>
      <c r="C41" s="524">
        <v>1000</v>
      </c>
      <c r="D41" s="390">
        <v>1000</v>
      </c>
      <c r="E41" s="108"/>
    </row>
    <row r="42" spans="1:5" ht="19.5" customHeight="1" x14ac:dyDescent="0.2">
      <c r="A42" s="388">
        <v>36</v>
      </c>
      <c r="B42" s="393" t="s">
        <v>542</v>
      </c>
      <c r="C42" s="525">
        <f>SUM(C40:C41)</f>
        <v>1500</v>
      </c>
      <c r="D42" s="394">
        <f>SUM(D40:D41)</f>
        <v>1500</v>
      </c>
      <c r="E42" s="108"/>
    </row>
    <row r="43" spans="1:5" ht="29.25" customHeight="1" x14ac:dyDescent="0.2">
      <c r="A43" s="388">
        <v>37</v>
      </c>
      <c r="B43" s="391" t="s">
        <v>134</v>
      </c>
      <c r="C43" s="524">
        <v>3000</v>
      </c>
      <c r="D43" s="390">
        <v>3000</v>
      </c>
      <c r="E43" s="108"/>
    </row>
    <row r="44" spans="1:5" ht="19.5" customHeight="1" x14ac:dyDescent="0.2">
      <c r="A44" s="388">
        <v>38</v>
      </c>
      <c r="B44" s="396" t="s">
        <v>264</v>
      </c>
      <c r="C44" s="524">
        <v>4000</v>
      </c>
      <c r="D44" s="390">
        <v>4000</v>
      </c>
      <c r="E44" s="108"/>
    </row>
    <row r="45" spans="1:5" ht="19.5" customHeight="1" x14ac:dyDescent="0.2">
      <c r="A45" s="388">
        <v>39</v>
      </c>
      <c r="B45" s="393" t="s">
        <v>543</v>
      </c>
      <c r="C45" s="525">
        <f>SUM(C43:C44)</f>
        <v>7000</v>
      </c>
      <c r="D45" s="394">
        <f>SUM(D43:D44)</f>
        <v>7000</v>
      </c>
      <c r="E45" s="108"/>
    </row>
    <row r="46" spans="1:5" ht="19.5" customHeight="1" x14ac:dyDescent="0.2">
      <c r="A46" s="388">
        <v>40</v>
      </c>
      <c r="B46" s="397" t="s">
        <v>544</v>
      </c>
      <c r="C46" s="527">
        <f>C13+C18+C26+C37+C39+C42+C45+C15</f>
        <v>4339434</v>
      </c>
      <c r="D46" s="398">
        <f>D13+D18+D26+D37+D39+D42+D45+D15</f>
        <v>4410825</v>
      </c>
      <c r="E46" s="108"/>
    </row>
    <row r="47" spans="1:5" ht="21.75" customHeight="1" x14ac:dyDescent="0.2">
      <c r="A47" s="388">
        <v>41</v>
      </c>
      <c r="B47" s="399" t="s">
        <v>135</v>
      </c>
      <c r="C47" s="524">
        <v>738642</v>
      </c>
      <c r="D47" s="390">
        <v>738642</v>
      </c>
      <c r="E47" s="108"/>
    </row>
    <row r="48" spans="1:5" ht="21.75" customHeight="1" x14ac:dyDescent="0.2">
      <c r="A48" s="388">
        <v>42</v>
      </c>
      <c r="B48" s="399" t="s">
        <v>434</v>
      </c>
      <c r="C48" s="524">
        <v>250000</v>
      </c>
      <c r="D48" s="390">
        <v>250000</v>
      </c>
      <c r="E48" s="108"/>
    </row>
    <row r="49" spans="1:5" s="499" customFormat="1" ht="21.75" customHeight="1" x14ac:dyDescent="0.2">
      <c r="A49" s="388">
        <v>43</v>
      </c>
      <c r="B49" s="399" t="s">
        <v>456</v>
      </c>
      <c r="C49" s="524">
        <v>300000</v>
      </c>
      <c r="D49" s="524">
        <v>300000</v>
      </c>
      <c r="E49" s="500"/>
    </row>
    <row r="50" spans="1:5" ht="21.75" customHeight="1" x14ac:dyDescent="0.2">
      <c r="A50" s="388">
        <v>44</v>
      </c>
      <c r="B50" s="400" t="s">
        <v>545</v>
      </c>
      <c r="C50" s="473">
        <f>C47+C48+C49</f>
        <v>1288642</v>
      </c>
      <c r="D50" s="473">
        <f>D47+D48+D49</f>
        <v>1288642</v>
      </c>
      <c r="E50" s="108"/>
    </row>
    <row r="51" spans="1:5" ht="27" customHeight="1" x14ac:dyDescent="0.2">
      <c r="A51" s="388">
        <v>45</v>
      </c>
      <c r="B51" s="401" t="s">
        <v>473</v>
      </c>
      <c r="C51" s="528">
        <f>C46+C50</f>
        <v>5628076</v>
      </c>
      <c r="D51" s="402">
        <f>D46+D50</f>
        <v>5699467</v>
      </c>
      <c r="E51" s="112"/>
    </row>
    <row r="53" spans="1:5" ht="12" customHeight="1" x14ac:dyDescent="0.2"/>
  </sheetData>
  <mergeCells count="2">
    <mergeCell ref="A2:B2"/>
    <mergeCell ref="A3:B3"/>
  </mergeCells>
  <phoneticPr fontId="0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70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H96"/>
  <sheetViews>
    <sheetView topLeftCell="A61" zoomScaleNormal="100" zoomScaleSheetLayoutView="75" workbookViewId="0">
      <selection activeCell="B51" sqref="B51"/>
    </sheetView>
  </sheetViews>
  <sheetFormatPr defaultRowHeight="12.75" x14ac:dyDescent="0.2"/>
  <cols>
    <col min="1" max="1" width="9.140625" style="103" customWidth="1"/>
    <col min="2" max="2" width="87.5703125" style="103" customWidth="1"/>
    <col min="3" max="3" width="16.28515625" style="499" customWidth="1"/>
    <col min="4" max="4" width="17.85546875" style="103" customWidth="1"/>
    <col min="5" max="8" width="2.7109375" style="103" customWidth="1"/>
    <col min="9" max="9" width="7.42578125" style="103" customWidth="1"/>
    <col min="10" max="12" width="2.7109375" style="103" customWidth="1"/>
    <col min="13" max="13" width="7.7109375" style="103" customWidth="1"/>
    <col min="14" max="14" width="8" style="103" customWidth="1"/>
    <col min="15" max="15" width="7.85546875" style="103" customWidth="1"/>
    <col min="16" max="16" width="8.140625" style="103" customWidth="1"/>
    <col min="17" max="17" width="7.7109375" style="103" customWidth="1"/>
    <col min="18" max="22" width="2.7109375" style="103" customWidth="1"/>
    <col min="23" max="23" width="29.5703125" style="103" customWidth="1"/>
    <col min="24" max="26" width="2.7109375" style="103" customWidth="1"/>
    <col min="27" max="27" width="21" style="103" customWidth="1"/>
    <col min="28" max="29" width="2.7109375" style="103" customWidth="1"/>
    <col min="30" max="16384" width="9.140625" style="103"/>
  </cols>
  <sheetData>
    <row r="1" spans="1:34" ht="21" customHeight="1" x14ac:dyDescent="0.2">
      <c r="A1" s="721" t="s">
        <v>458</v>
      </c>
      <c r="B1" s="721"/>
      <c r="C1" s="495"/>
      <c r="D1" s="503"/>
      <c r="E1" s="503"/>
      <c r="F1" s="503"/>
      <c r="G1" s="503"/>
      <c r="H1" s="503"/>
      <c r="I1" s="503"/>
      <c r="J1" s="503"/>
      <c r="K1" s="503"/>
      <c r="L1" s="503"/>
      <c r="M1" s="503"/>
      <c r="N1" s="503"/>
      <c r="O1" s="503"/>
      <c r="P1" s="503"/>
      <c r="Q1" s="503"/>
      <c r="R1" s="503"/>
      <c r="S1" s="503"/>
      <c r="T1" s="503"/>
      <c r="U1" s="503"/>
      <c r="V1" s="503"/>
      <c r="W1" s="503"/>
      <c r="X1" s="503"/>
      <c r="Y1" s="503"/>
      <c r="Z1" s="503"/>
      <c r="AA1" s="498"/>
      <c r="AB1" s="498"/>
      <c r="AC1" s="498"/>
      <c r="AD1" s="498"/>
      <c r="AE1" s="498"/>
      <c r="AF1" s="498"/>
      <c r="AG1" s="498"/>
      <c r="AH1" s="498"/>
    </row>
    <row r="2" spans="1:34" ht="25.5" customHeight="1" x14ac:dyDescent="0.2">
      <c r="A2" s="722" t="s">
        <v>369</v>
      </c>
      <c r="B2" s="722"/>
      <c r="C2" s="496"/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504"/>
      <c r="O2" s="504"/>
      <c r="P2" s="504"/>
      <c r="Q2" s="504"/>
      <c r="R2" s="504"/>
      <c r="S2" s="504"/>
      <c r="T2" s="504"/>
      <c r="U2" s="504"/>
      <c r="V2" s="504"/>
      <c r="W2" s="504"/>
      <c r="X2" s="504"/>
      <c r="Y2" s="504"/>
      <c r="Z2" s="504"/>
      <c r="AA2" s="498"/>
      <c r="AB2" s="498"/>
      <c r="AC2" s="498"/>
      <c r="AD2" s="498"/>
      <c r="AE2" s="498"/>
      <c r="AF2" s="498"/>
      <c r="AG2" s="498"/>
      <c r="AH2" s="498"/>
    </row>
    <row r="3" spans="1:34" ht="19.5" customHeight="1" x14ac:dyDescent="0.2">
      <c r="A3" s="521"/>
      <c r="B3" s="522"/>
      <c r="C3" s="522"/>
      <c r="D3" s="567" t="s">
        <v>151</v>
      </c>
      <c r="E3" s="505"/>
      <c r="F3" s="505"/>
      <c r="G3" s="505"/>
      <c r="H3" s="505"/>
      <c r="I3" s="505"/>
      <c r="J3" s="505"/>
      <c r="K3" s="505"/>
      <c r="L3" s="505"/>
      <c r="M3" s="505"/>
      <c r="N3" s="505"/>
      <c r="O3" s="505"/>
      <c r="P3" s="505"/>
      <c r="Q3" s="505"/>
      <c r="R3" s="505"/>
      <c r="S3" s="505"/>
      <c r="T3" s="505"/>
      <c r="U3" s="505"/>
      <c r="V3" s="505"/>
      <c r="W3" s="505"/>
      <c r="X3" s="505"/>
      <c r="Y3" s="505"/>
      <c r="Z3" s="505"/>
      <c r="AA3" s="498"/>
      <c r="AB3" s="498"/>
      <c r="AC3" s="498"/>
      <c r="AD3" s="498"/>
      <c r="AE3" s="498"/>
      <c r="AF3" s="498"/>
      <c r="AG3" s="498"/>
      <c r="AH3" s="498"/>
    </row>
    <row r="4" spans="1:34" ht="44.25" customHeight="1" x14ac:dyDescent="0.2">
      <c r="A4" s="573"/>
      <c r="B4" s="574" t="s">
        <v>114</v>
      </c>
      <c r="C4" s="572" t="s">
        <v>523</v>
      </c>
      <c r="D4" s="572" t="s">
        <v>457</v>
      </c>
      <c r="E4" s="506"/>
      <c r="F4" s="506"/>
      <c r="G4" s="506"/>
      <c r="H4" s="506"/>
      <c r="I4" s="506"/>
      <c r="J4" s="506"/>
      <c r="K4" s="506"/>
      <c r="L4" s="506"/>
      <c r="M4" s="506"/>
      <c r="N4" s="506"/>
      <c r="O4" s="506"/>
      <c r="P4" s="506"/>
      <c r="Q4" s="506"/>
      <c r="R4" s="506"/>
      <c r="S4" s="506"/>
      <c r="T4" s="506"/>
      <c r="U4" s="506"/>
      <c r="V4" s="506"/>
      <c r="W4" s="506"/>
      <c r="X4" s="506"/>
      <c r="Y4" s="506"/>
      <c r="Z4" s="506"/>
      <c r="AA4" s="498"/>
      <c r="AB4" s="498"/>
      <c r="AC4" s="498"/>
      <c r="AD4" s="498"/>
      <c r="AE4" s="498"/>
      <c r="AF4" s="498"/>
      <c r="AG4" s="498"/>
      <c r="AH4" s="498"/>
    </row>
    <row r="5" spans="1:34" ht="17.25" customHeight="1" x14ac:dyDescent="0.2">
      <c r="A5" s="520">
        <v>1</v>
      </c>
      <c r="B5" s="529" t="s">
        <v>148</v>
      </c>
      <c r="C5" s="526">
        <v>89445</v>
      </c>
      <c r="D5" s="526">
        <v>89445</v>
      </c>
      <c r="E5" s="507"/>
      <c r="F5" s="507"/>
      <c r="G5" s="507"/>
      <c r="H5" s="507"/>
      <c r="I5" s="507"/>
      <c r="J5" s="507"/>
      <c r="K5" s="507"/>
      <c r="L5" s="507"/>
      <c r="M5" s="507"/>
      <c r="N5" s="507"/>
      <c r="O5" s="507"/>
      <c r="P5" s="507"/>
      <c r="Q5" s="507"/>
      <c r="R5" s="507"/>
      <c r="S5" s="507"/>
      <c r="T5" s="507"/>
      <c r="U5" s="507"/>
      <c r="V5" s="507"/>
      <c r="W5" s="507"/>
      <c r="X5" s="507"/>
      <c r="Y5" s="507"/>
      <c r="Z5" s="507"/>
      <c r="AA5" s="498"/>
      <c r="AB5" s="498"/>
      <c r="AC5" s="498"/>
      <c r="AD5" s="498"/>
      <c r="AE5" s="498"/>
      <c r="AF5" s="498"/>
      <c r="AG5" s="498"/>
      <c r="AH5" s="498"/>
    </row>
    <row r="6" spans="1:34" s="109" customFormat="1" ht="20.25" customHeight="1" x14ac:dyDescent="0.2">
      <c r="A6" s="520">
        <v>2</v>
      </c>
      <c r="B6" s="529" t="s">
        <v>102</v>
      </c>
      <c r="C6" s="526">
        <v>17530</v>
      </c>
      <c r="D6" s="526">
        <v>17530</v>
      </c>
      <c r="E6" s="507"/>
      <c r="F6" s="507"/>
      <c r="G6" s="507"/>
      <c r="H6" s="507"/>
      <c r="I6" s="507"/>
      <c r="J6" s="507"/>
      <c r="K6" s="507"/>
      <c r="L6" s="507"/>
      <c r="M6" s="507"/>
      <c r="N6" s="507"/>
      <c r="O6" s="507"/>
      <c r="P6" s="507"/>
      <c r="Q6" s="507"/>
      <c r="R6" s="507"/>
      <c r="S6" s="507"/>
      <c r="T6" s="507"/>
      <c r="U6" s="507"/>
      <c r="V6" s="507"/>
      <c r="W6" s="507"/>
      <c r="X6" s="507"/>
      <c r="Y6" s="507"/>
      <c r="Z6" s="507"/>
      <c r="AA6" s="501"/>
      <c r="AB6" s="501"/>
      <c r="AC6" s="501"/>
      <c r="AD6" s="508"/>
      <c r="AE6" s="508"/>
      <c r="AF6" s="508"/>
      <c r="AG6" s="508"/>
      <c r="AH6" s="508"/>
    </row>
    <row r="7" spans="1:34" ht="15.75" customHeight="1" x14ac:dyDescent="0.2">
      <c r="A7" s="520">
        <v>3</v>
      </c>
      <c r="B7" s="523" t="s">
        <v>251</v>
      </c>
      <c r="C7" s="524">
        <v>200</v>
      </c>
      <c r="D7" s="524">
        <v>200</v>
      </c>
      <c r="E7" s="500"/>
      <c r="F7" s="500"/>
      <c r="G7" s="500"/>
      <c r="H7" s="500"/>
      <c r="I7" s="500"/>
      <c r="J7" s="500"/>
      <c r="K7" s="500"/>
      <c r="L7" s="500"/>
      <c r="M7" s="500"/>
      <c r="N7" s="500"/>
      <c r="O7" s="500"/>
      <c r="P7" s="500"/>
      <c r="Q7" s="500"/>
      <c r="R7" s="500"/>
      <c r="S7" s="500"/>
      <c r="T7" s="500"/>
      <c r="U7" s="500"/>
      <c r="V7" s="500"/>
      <c r="W7" s="500"/>
      <c r="X7" s="500"/>
      <c r="Y7" s="500"/>
      <c r="Z7" s="500"/>
      <c r="AA7" s="498"/>
      <c r="AB7" s="498"/>
      <c r="AC7" s="498"/>
      <c r="AD7" s="723"/>
      <c r="AE7" s="723"/>
      <c r="AF7" s="723"/>
      <c r="AG7" s="723"/>
      <c r="AH7" s="502"/>
    </row>
    <row r="8" spans="1:34" ht="19.5" customHeight="1" x14ac:dyDescent="0.2">
      <c r="A8" s="520">
        <v>4</v>
      </c>
      <c r="B8" s="523" t="s">
        <v>252</v>
      </c>
      <c r="C8" s="524">
        <v>2500</v>
      </c>
      <c r="D8" s="524">
        <v>2500</v>
      </c>
      <c r="E8" s="500"/>
      <c r="F8" s="500"/>
      <c r="G8" s="500"/>
      <c r="H8" s="500"/>
      <c r="I8" s="500"/>
      <c r="J8" s="500"/>
      <c r="K8" s="500"/>
      <c r="L8" s="500"/>
      <c r="M8" s="500"/>
      <c r="N8" s="500"/>
      <c r="O8" s="500"/>
      <c r="P8" s="500"/>
      <c r="Q8" s="500"/>
      <c r="R8" s="500"/>
      <c r="S8" s="500"/>
      <c r="T8" s="500"/>
      <c r="U8" s="500"/>
      <c r="V8" s="500"/>
      <c r="W8" s="500"/>
      <c r="X8" s="500"/>
      <c r="Y8" s="500"/>
      <c r="Z8" s="500"/>
      <c r="AA8" s="498"/>
      <c r="AB8" s="498"/>
      <c r="AC8" s="498"/>
      <c r="AD8" s="502"/>
      <c r="AE8" s="502"/>
      <c r="AF8" s="502"/>
      <c r="AG8" s="502"/>
      <c r="AH8" s="502"/>
    </row>
    <row r="9" spans="1:34" ht="19.5" customHeight="1" x14ac:dyDescent="0.2">
      <c r="A9" s="520">
        <v>5</v>
      </c>
      <c r="B9" s="529" t="s">
        <v>5</v>
      </c>
      <c r="C9" s="526">
        <v>2700</v>
      </c>
      <c r="D9" s="526">
        <v>2700</v>
      </c>
      <c r="E9" s="507"/>
      <c r="F9" s="507"/>
      <c r="G9" s="507"/>
      <c r="H9" s="507"/>
      <c r="I9" s="507"/>
      <c r="J9" s="507"/>
      <c r="K9" s="507"/>
      <c r="L9" s="507"/>
      <c r="M9" s="507"/>
      <c r="N9" s="507"/>
      <c r="O9" s="507"/>
      <c r="P9" s="507"/>
      <c r="Q9" s="507"/>
      <c r="R9" s="507"/>
      <c r="S9" s="507"/>
      <c r="T9" s="507"/>
      <c r="U9" s="507"/>
      <c r="V9" s="507"/>
      <c r="W9" s="507"/>
      <c r="X9" s="507"/>
      <c r="Y9" s="507"/>
      <c r="Z9" s="507"/>
      <c r="AA9" s="498"/>
      <c r="AB9" s="498"/>
      <c r="AC9" s="498"/>
      <c r="AD9" s="498"/>
      <c r="AE9" s="498"/>
      <c r="AF9" s="498"/>
      <c r="AG9" s="498"/>
      <c r="AH9" s="498"/>
    </row>
    <row r="10" spans="1:34" ht="19.5" customHeight="1" x14ac:dyDescent="0.2">
      <c r="A10" s="520">
        <v>6</v>
      </c>
      <c r="B10" s="523" t="s">
        <v>253</v>
      </c>
      <c r="C10" s="524">
        <v>2150</v>
      </c>
      <c r="D10" s="524">
        <v>2150</v>
      </c>
      <c r="E10" s="500"/>
      <c r="F10" s="500"/>
      <c r="G10" s="500"/>
      <c r="H10" s="500"/>
      <c r="I10" s="500"/>
      <c r="J10" s="500"/>
      <c r="K10" s="500"/>
      <c r="L10" s="500"/>
      <c r="M10" s="500"/>
      <c r="N10" s="500"/>
      <c r="O10" s="500"/>
      <c r="P10" s="500"/>
      <c r="Q10" s="500"/>
      <c r="R10" s="500"/>
      <c r="S10" s="500"/>
      <c r="T10" s="500"/>
      <c r="U10" s="500"/>
      <c r="V10" s="500"/>
      <c r="W10" s="500"/>
      <c r="X10" s="500"/>
      <c r="Y10" s="500"/>
      <c r="Z10" s="500"/>
      <c r="AA10" s="498"/>
      <c r="AB10" s="498"/>
      <c r="AC10" s="498"/>
      <c r="AD10" s="498"/>
      <c r="AE10" s="498"/>
      <c r="AF10" s="498"/>
      <c r="AG10" s="498"/>
      <c r="AH10" s="498"/>
    </row>
    <row r="11" spans="1:34" ht="19.5" customHeight="1" x14ac:dyDescent="0.2">
      <c r="A11" s="520">
        <v>7</v>
      </c>
      <c r="B11" s="523" t="s">
        <v>371</v>
      </c>
      <c r="C11" s="524">
        <v>600</v>
      </c>
      <c r="D11" s="524">
        <v>600</v>
      </c>
      <c r="E11" s="500"/>
      <c r="F11" s="500"/>
      <c r="G11" s="500"/>
      <c r="H11" s="500"/>
      <c r="I11" s="500"/>
      <c r="J11" s="500"/>
      <c r="K11" s="500"/>
      <c r="L11" s="500"/>
      <c r="M11" s="500"/>
      <c r="N11" s="500"/>
      <c r="O11" s="500"/>
      <c r="P11" s="500"/>
      <c r="Q11" s="500"/>
      <c r="R11" s="500"/>
      <c r="S11" s="500"/>
      <c r="T11" s="500"/>
      <c r="U11" s="500"/>
      <c r="V11" s="500"/>
      <c r="W11" s="500"/>
      <c r="X11" s="500"/>
      <c r="Y11" s="500"/>
      <c r="Z11" s="500"/>
      <c r="AA11" s="498"/>
      <c r="AB11" s="498"/>
      <c r="AC11" s="498"/>
      <c r="AD11" s="498"/>
      <c r="AE11" s="498"/>
      <c r="AF11" s="498"/>
      <c r="AG11" s="498"/>
      <c r="AH11" s="498"/>
    </row>
    <row r="12" spans="1:34" ht="19.5" customHeight="1" x14ac:dyDescent="0.2">
      <c r="A12" s="520">
        <v>8</v>
      </c>
      <c r="B12" s="529" t="s">
        <v>474</v>
      </c>
      <c r="C12" s="526">
        <f>C10+C11</f>
        <v>2750</v>
      </c>
      <c r="D12" s="526">
        <f>D10+D11</f>
        <v>2750</v>
      </c>
      <c r="E12" s="507"/>
      <c r="F12" s="507"/>
      <c r="G12" s="507"/>
      <c r="H12" s="507"/>
      <c r="I12" s="507"/>
      <c r="J12" s="507"/>
      <c r="K12" s="507"/>
      <c r="L12" s="507"/>
      <c r="M12" s="507"/>
      <c r="N12" s="507"/>
      <c r="O12" s="507"/>
      <c r="P12" s="507"/>
      <c r="Q12" s="507"/>
      <c r="R12" s="507"/>
      <c r="S12" s="507"/>
      <c r="T12" s="507"/>
      <c r="U12" s="507"/>
      <c r="V12" s="507"/>
      <c r="W12" s="507"/>
      <c r="X12" s="507"/>
      <c r="Y12" s="507"/>
      <c r="Z12" s="507"/>
      <c r="AA12" s="498"/>
      <c r="AB12" s="498"/>
      <c r="AC12" s="498"/>
      <c r="AD12" s="498"/>
      <c r="AE12" s="498"/>
      <c r="AF12" s="498"/>
      <c r="AG12" s="498"/>
      <c r="AH12" s="498"/>
    </row>
    <row r="13" spans="1:34" ht="19.5" customHeight="1" x14ac:dyDescent="0.2">
      <c r="A13" s="520">
        <v>9</v>
      </c>
      <c r="B13" s="523" t="s">
        <v>254</v>
      </c>
      <c r="C13" s="524">
        <v>37500</v>
      </c>
      <c r="D13" s="524">
        <v>37500</v>
      </c>
      <c r="E13" s="500"/>
      <c r="F13" s="500"/>
      <c r="G13" s="500"/>
      <c r="H13" s="500"/>
      <c r="I13" s="500"/>
      <c r="J13" s="500"/>
      <c r="K13" s="500"/>
      <c r="L13" s="500"/>
      <c r="M13" s="500"/>
      <c r="N13" s="500"/>
      <c r="O13" s="500"/>
      <c r="P13" s="500"/>
      <c r="Q13" s="500"/>
      <c r="R13" s="500"/>
      <c r="S13" s="500"/>
      <c r="T13" s="500"/>
      <c r="U13" s="500"/>
      <c r="V13" s="500"/>
      <c r="W13" s="500"/>
      <c r="X13" s="500"/>
      <c r="Y13" s="500"/>
      <c r="Z13" s="500"/>
      <c r="AA13" s="498"/>
      <c r="AB13" s="498"/>
      <c r="AC13" s="498"/>
      <c r="AD13" s="498"/>
      <c r="AE13" s="498"/>
      <c r="AF13" s="498"/>
      <c r="AG13" s="498"/>
      <c r="AH13" s="498"/>
    </row>
    <row r="14" spans="1:34" ht="19.5" customHeight="1" x14ac:dyDescent="0.2">
      <c r="A14" s="520">
        <v>10</v>
      </c>
      <c r="B14" s="523" t="s">
        <v>103</v>
      </c>
      <c r="C14" s="524">
        <v>14100</v>
      </c>
      <c r="D14" s="524">
        <v>16713</v>
      </c>
      <c r="E14" s="500"/>
      <c r="F14" s="500"/>
      <c r="G14" s="500"/>
      <c r="H14" s="500"/>
      <c r="I14" s="500"/>
      <c r="J14" s="500"/>
      <c r="K14" s="500"/>
      <c r="L14" s="500"/>
      <c r="M14" s="500"/>
      <c r="N14" s="500"/>
      <c r="O14" s="500"/>
      <c r="P14" s="500"/>
      <c r="Q14" s="500"/>
      <c r="R14" s="500"/>
      <c r="S14" s="500"/>
      <c r="T14" s="500"/>
      <c r="U14" s="500"/>
      <c r="V14" s="500"/>
      <c r="W14" s="500"/>
      <c r="X14" s="500"/>
      <c r="Y14" s="500"/>
      <c r="Z14" s="500"/>
      <c r="AA14" s="498"/>
      <c r="AB14" s="498"/>
      <c r="AC14" s="498"/>
      <c r="AD14" s="498"/>
      <c r="AE14" s="498"/>
      <c r="AF14" s="498"/>
      <c r="AG14" s="498"/>
      <c r="AH14" s="498"/>
    </row>
    <row r="15" spans="1:34" ht="19.5" customHeight="1" x14ac:dyDescent="0.2">
      <c r="A15" s="520">
        <v>11</v>
      </c>
      <c r="B15" s="523" t="s">
        <v>255</v>
      </c>
      <c r="C15" s="524">
        <v>65563</v>
      </c>
      <c r="D15" s="524">
        <v>65563</v>
      </c>
      <c r="E15" s="500"/>
      <c r="F15" s="500"/>
      <c r="G15" s="500"/>
      <c r="H15" s="500"/>
      <c r="I15" s="500"/>
      <c r="J15" s="500"/>
      <c r="K15" s="500"/>
      <c r="L15" s="500"/>
      <c r="M15" s="500"/>
      <c r="N15" s="500"/>
      <c r="O15" s="500"/>
      <c r="P15" s="500"/>
      <c r="Q15" s="500"/>
      <c r="R15" s="500"/>
      <c r="S15" s="500"/>
      <c r="T15" s="500"/>
      <c r="U15" s="500"/>
      <c r="V15" s="500"/>
      <c r="W15" s="500"/>
      <c r="X15" s="500"/>
      <c r="Y15" s="500"/>
      <c r="Z15" s="500"/>
      <c r="AA15" s="498"/>
      <c r="AB15" s="498"/>
      <c r="AC15" s="498"/>
      <c r="AD15" s="498"/>
      <c r="AE15" s="498"/>
      <c r="AF15" s="498"/>
      <c r="AG15" s="498"/>
      <c r="AH15" s="498"/>
    </row>
    <row r="16" spans="1:34" ht="19.5" customHeight="1" x14ac:dyDescent="0.2">
      <c r="A16" s="520">
        <v>11</v>
      </c>
      <c r="B16" s="523" t="s">
        <v>256</v>
      </c>
      <c r="C16" s="524">
        <v>5500</v>
      </c>
      <c r="D16" s="524">
        <v>7500</v>
      </c>
      <c r="E16" s="500"/>
      <c r="F16" s="500"/>
      <c r="G16" s="500"/>
      <c r="H16" s="500"/>
      <c r="I16" s="500"/>
      <c r="J16" s="500"/>
      <c r="K16" s="500"/>
      <c r="L16" s="500"/>
      <c r="M16" s="500"/>
      <c r="N16" s="500"/>
      <c r="O16" s="500"/>
      <c r="P16" s="500"/>
      <c r="Q16" s="500"/>
      <c r="R16" s="500"/>
      <c r="S16" s="500"/>
      <c r="T16" s="500"/>
      <c r="U16" s="500"/>
      <c r="V16" s="500"/>
      <c r="W16" s="500"/>
      <c r="X16" s="500"/>
      <c r="Y16" s="500"/>
      <c r="Z16" s="500"/>
      <c r="AA16" s="498"/>
      <c r="AB16" s="498"/>
      <c r="AC16" s="498"/>
      <c r="AD16" s="498"/>
      <c r="AE16" s="498"/>
      <c r="AF16" s="498"/>
      <c r="AG16" s="498"/>
      <c r="AH16" s="498"/>
    </row>
    <row r="17" spans="1:27" ht="19.5" customHeight="1" x14ac:dyDescent="0.2">
      <c r="A17" s="520">
        <v>12</v>
      </c>
      <c r="B17" s="530" t="s">
        <v>257</v>
      </c>
      <c r="C17" s="524">
        <v>5000</v>
      </c>
      <c r="D17" s="524">
        <v>5000</v>
      </c>
      <c r="E17" s="500"/>
      <c r="F17" s="500"/>
      <c r="G17" s="500"/>
      <c r="H17" s="500"/>
      <c r="I17" s="500"/>
      <c r="J17" s="500"/>
      <c r="K17" s="500"/>
      <c r="L17" s="500"/>
      <c r="M17" s="500"/>
      <c r="N17" s="500"/>
      <c r="O17" s="500"/>
      <c r="P17" s="500"/>
      <c r="Q17" s="500"/>
      <c r="R17" s="500"/>
      <c r="S17" s="500"/>
      <c r="T17" s="500"/>
      <c r="U17" s="500"/>
      <c r="V17" s="500"/>
      <c r="W17" s="500"/>
      <c r="X17" s="500"/>
      <c r="Y17" s="500"/>
      <c r="Z17" s="500"/>
      <c r="AA17" s="498"/>
    </row>
    <row r="18" spans="1:27" ht="19.5" customHeight="1" x14ac:dyDescent="0.2">
      <c r="A18" s="520">
        <v>13</v>
      </c>
      <c r="B18" s="531" t="s">
        <v>258</v>
      </c>
      <c r="C18" s="532">
        <v>64766</v>
      </c>
      <c r="D18" s="532">
        <v>64766</v>
      </c>
      <c r="E18" s="509"/>
      <c r="F18" s="509"/>
      <c r="G18" s="509"/>
      <c r="H18" s="509"/>
      <c r="I18" s="509"/>
      <c r="J18" s="509"/>
      <c r="K18" s="509"/>
      <c r="L18" s="509"/>
      <c r="M18" s="509"/>
      <c r="N18" s="509"/>
      <c r="O18" s="509"/>
      <c r="P18" s="509"/>
      <c r="Q18" s="509"/>
      <c r="R18" s="509"/>
      <c r="S18" s="509"/>
      <c r="T18" s="509"/>
      <c r="U18" s="509"/>
      <c r="V18" s="509"/>
      <c r="W18" s="509"/>
      <c r="X18" s="509"/>
      <c r="Y18" s="509"/>
      <c r="Z18" s="509"/>
      <c r="AA18" s="498"/>
    </row>
    <row r="19" spans="1:27" ht="19.5" customHeight="1" x14ac:dyDescent="0.2">
      <c r="A19" s="520">
        <v>14</v>
      </c>
      <c r="B19" s="523" t="s">
        <v>259</v>
      </c>
      <c r="C19" s="524">
        <v>37000</v>
      </c>
      <c r="D19" s="524">
        <v>45000</v>
      </c>
      <c r="E19" s="500"/>
      <c r="F19" s="500"/>
      <c r="G19" s="500"/>
      <c r="H19" s="500"/>
      <c r="I19" s="500"/>
      <c r="J19" s="500"/>
      <c r="K19" s="500"/>
      <c r="L19" s="500"/>
      <c r="M19" s="500"/>
      <c r="N19" s="500"/>
      <c r="O19" s="500"/>
      <c r="P19" s="500"/>
      <c r="Q19" s="500"/>
      <c r="R19" s="500"/>
      <c r="S19" s="500"/>
      <c r="T19" s="500"/>
      <c r="U19" s="500"/>
      <c r="V19" s="500"/>
      <c r="W19" s="500"/>
      <c r="X19" s="500"/>
      <c r="Y19" s="500"/>
      <c r="Z19" s="500"/>
      <c r="AA19" s="498"/>
    </row>
    <row r="20" spans="1:27" ht="19.5" customHeight="1" x14ac:dyDescent="0.2">
      <c r="A20" s="520">
        <v>15</v>
      </c>
      <c r="B20" s="529" t="s">
        <v>475</v>
      </c>
      <c r="C20" s="526">
        <f>C13+C14+C15+C16+C17+C18+C19</f>
        <v>229429</v>
      </c>
      <c r="D20" s="526">
        <f>D13+D14+D15+D16+D17+D18+D19</f>
        <v>242042</v>
      </c>
      <c r="E20" s="507"/>
      <c r="F20" s="507"/>
      <c r="G20" s="507"/>
      <c r="H20" s="507"/>
      <c r="I20" s="507"/>
      <c r="J20" s="507"/>
      <c r="K20" s="507"/>
      <c r="L20" s="507"/>
      <c r="M20" s="507"/>
      <c r="N20" s="507"/>
      <c r="O20" s="507"/>
      <c r="P20" s="507"/>
      <c r="Q20" s="507"/>
      <c r="R20" s="507"/>
      <c r="S20" s="507"/>
      <c r="T20" s="507"/>
      <c r="U20" s="507"/>
      <c r="V20" s="507"/>
      <c r="W20" s="507"/>
      <c r="X20" s="507"/>
      <c r="Y20" s="507"/>
      <c r="Z20" s="507"/>
      <c r="AA20" s="499">
        <v>0</v>
      </c>
    </row>
    <row r="21" spans="1:27" ht="19.5" customHeight="1" x14ac:dyDescent="0.2">
      <c r="A21" s="520">
        <v>16</v>
      </c>
      <c r="B21" s="523" t="s">
        <v>104</v>
      </c>
      <c r="C21" s="524">
        <v>3000</v>
      </c>
      <c r="D21" s="524">
        <v>3000</v>
      </c>
      <c r="E21" s="500"/>
      <c r="F21" s="500"/>
      <c r="G21" s="500"/>
      <c r="H21" s="500"/>
      <c r="I21" s="500"/>
      <c r="J21" s="500"/>
      <c r="K21" s="500"/>
      <c r="L21" s="500"/>
      <c r="M21" s="500"/>
      <c r="N21" s="500"/>
      <c r="O21" s="500"/>
      <c r="P21" s="500"/>
      <c r="Q21" s="500"/>
      <c r="R21" s="500"/>
      <c r="S21" s="500"/>
      <c r="T21" s="500"/>
      <c r="U21" s="500"/>
      <c r="V21" s="500"/>
      <c r="W21" s="500"/>
      <c r="X21" s="500"/>
      <c r="Y21" s="500"/>
      <c r="Z21" s="500"/>
      <c r="AA21" s="498"/>
    </row>
    <row r="22" spans="1:27" ht="19.5" customHeight="1" x14ac:dyDescent="0.2">
      <c r="A22" s="520">
        <v>17</v>
      </c>
      <c r="B22" s="523" t="s">
        <v>105</v>
      </c>
      <c r="C22" s="524">
        <v>4098</v>
      </c>
      <c r="D22" s="524">
        <v>4098</v>
      </c>
      <c r="E22" s="500"/>
      <c r="F22" s="500"/>
      <c r="G22" s="500"/>
      <c r="H22" s="500"/>
      <c r="I22" s="500"/>
      <c r="J22" s="500"/>
      <c r="K22" s="500"/>
      <c r="L22" s="500"/>
      <c r="M22" s="500"/>
      <c r="N22" s="500"/>
      <c r="O22" s="500"/>
      <c r="P22" s="500"/>
      <c r="Q22" s="500"/>
      <c r="R22" s="500"/>
      <c r="S22" s="500"/>
      <c r="T22" s="500"/>
      <c r="U22" s="500"/>
      <c r="V22" s="500"/>
      <c r="W22" s="500"/>
      <c r="X22" s="500"/>
      <c r="Y22" s="500"/>
      <c r="Z22" s="500"/>
      <c r="AA22" s="498"/>
    </row>
    <row r="23" spans="1:27" ht="19.5" customHeight="1" x14ac:dyDescent="0.2">
      <c r="A23" s="520">
        <v>18</v>
      </c>
      <c r="B23" s="529" t="s">
        <v>284</v>
      </c>
      <c r="C23" s="526">
        <f>C21+C22</f>
        <v>7098</v>
      </c>
      <c r="D23" s="526">
        <f>D21+D22</f>
        <v>7098</v>
      </c>
      <c r="E23" s="507"/>
      <c r="F23" s="507"/>
      <c r="G23" s="507"/>
      <c r="H23" s="507"/>
      <c r="I23" s="507"/>
      <c r="J23" s="507"/>
      <c r="K23" s="507"/>
      <c r="L23" s="507"/>
      <c r="M23" s="507"/>
      <c r="N23" s="507"/>
      <c r="O23" s="507"/>
      <c r="P23" s="507"/>
      <c r="Q23" s="507"/>
      <c r="R23" s="507"/>
      <c r="S23" s="507"/>
      <c r="T23" s="507"/>
      <c r="U23" s="507"/>
      <c r="V23" s="507"/>
      <c r="W23" s="507"/>
      <c r="X23" s="507"/>
      <c r="Y23" s="507"/>
      <c r="Z23" s="507"/>
      <c r="AA23" s="498"/>
    </row>
    <row r="24" spans="1:27" ht="19.5" customHeight="1" x14ac:dyDescent="0.2">
      <c r="A24" s="520">
        <v>19</v>
      </c>
      <c r="B24" s="523" t="s">
        <v>106</v>
      </c>
      <c r="C24" s="524">
        <v>46300</v>
      </c>
      <c r="D24" s="524">
        <v>46300</v>
      </c>
      <c r="E24" s="500"/>
      <c r="F24" s="500"/>
      <c r="G24" s="500"/>
      <c r="H24" s="500"/>
      <c r="I24" s="500"/>
      <c r="J24" s="500"/>
      <c r="K24" s="500"/>
      <c r="L24" s="500"/>
      <c r="M24" s="500"/>
      <c r="N24" s="500"/>
      <c r="O24" s="500"/>
      <c r="P24" s="500"/>
      <c r="Q24" s="500"/>
      <c r="R24" s="500"/>
      <c r="S24" s="500"/>
      <c r="T24" s="500"/>
      <c r="U24" s="500"/>
      <c r="V24" s="500"/>
      <c r="W24" s="500"/>
      <c r="X24" s="500"/>
      <c r="Y24" s="500"/>
      <c r="Z24" s="500"/>
      <c r="AA24" s="498"/>
    </row>
    <row r="25" spans="1:27" ht="19.5" customHeight="1" x14ac:dyDescent="0.2">
      <c r="A25" s="520">
        <v>20</v>
      </c>
      <c r="B25" s="523" t="s">
        <v>107</v>
      </c>
      <c r="C25" s="524">
        <v>43000</v>
      </c>
      <c r="D25" s="524">
        <v>43000</v>
      </c>
      <c r="E25" s="500"/>
      <c r="F25" s="500"/>
      <c r="G25" s="500"/>
      <c r="H25" s="500"/>
      <c r="I25" s="500"/>
      <c r="J25" s="500"/>
      <c r="K25" s="500"/>
      <c r="L25" s="500"/>
      <c r="M25" s="500"/>
      <c r="N25" s="500"/>
      <c r="O25" s="500"/>
      <c r="P25" s="500"/>
      <c r="Q25" s="500"/>
      <c r="R25" s="500"/>
      <c r="S25" s="500"/>
      <c r="T25" s="500"/>
      <c r="U25" s="500"/>
      <c r="V25" s="500"/>
      <c r="W25" s="500"/>
      <c r="X25" s="500"/>
      <c r="Y25" s="500"/>
      <c r="Z25" s="500"/>
      <c r="AA25" s="498"/>
    </row>
    <row r="26" spans="1:27" ht="19.5" customHeight="1" x14ac:dyDescent="0.25">
      <c r="A26" s="520">
        <v>21</v>
      </c>
      <c r="B26" s="533" t="s">
        <v>548</v>
      </c>
      <c r="C26" s="524">
        <v>4000</v>
      </c>
      <c r="D26" s="524">
        <v>4002</v>
      </c>
      <c r="E26" s="500"/>
      <c r="F26" s="500"/>
      <c r="G26" s="500"/>
      <c r="H26" s="500"/>
      <c r="I26" s="500"/>
      <c r="J26" s="500"/>
      <c r="K26" s="500"/>
      <c r="L26" s="500"/>
      <c r="M26" s="500"/>
      <c r="N26" s="500"/>
      <c r="O26" s="500"/>
      <c r="P26" s="500"/>
      <c r="Q26" s="500"/>
      <c r="R26" s="500"/>
      <c r="S26" s="500"/>
      <c r="T26" s="500"/>
      <c r="U26" s="500"/>
      <c r="V26" s="500"/>
      <c r="W26" s="500"/>
      <c r="X26" s="500"/>
      <c r="Y26" s="500"/>
      <c r="Z26" s="500"/>
      <c r="AA26" s="498"/>
    </row>
    <row r="27" spans="1:27" ht="21" customHeight="1" x14ac:dyDescent="0.2">
      <c r="A27" s="520">
        <v>22</v>
      </c>
      <c r="B27" s="523" t="s">
        <v>260</v>
      </c>
      <c r="C27" s="524">
        <v>4000</v>
      </c>
      <c r="D27" s="524">
        <v>4905</v>
      </c>
      <c r="E27" s="500"/>
      <c r="F27" s="500"/>
      <c r="G27" s="500"/>
      <c r="H27" s="500"/>
      <c r="I27" s="500"/>
      <c r="J27" s="500"/>
      <c r="K27" s="500"/>
      <c r="L27" s="500"/>
      <c r="M27" s="500"/>
      <c r="N27" s="500"/>
      <c r="O27" s="500"/>
      <c r="P27" s="500"/>
      <c r="Q27" s="500"/>
      <c r="R27" s="500"/>
      <c r="S27" s="500"/>
      <c r="T27" s="500"/>
      <c r="U27" s="500"/>
      <c r="V27" s="500"/>
      <c r="W27" s="500"/>
      <c r="X27" s="500"/>
      <c r="Y27" s="500"/>
      <c r="Z27" s="500"/>
      <c r="AA27" s="498"/>
    </row>
    <row r="28" spans="1:27" ht="19.5" customHeight="1" x14ac:dyDescent="0.2">
      <c r="A28" s="520">
        <v>23</v>
      </c>
      <c r="B28" s="529" t="s">
        <v>285</v>
      </c>
      <c r="C28" s="526">
        <f>C24+C25+C26+C27</f>
        <v>97300</v>
      </c>
      <c r="D28" s="526">
        <f>D24+D25+D26+D27</f>
        <v>98207</v>
      </c>
      <c r="E28" s="507"/>
      <c r="F28" s="507"/>
      <c r="G28" s="507"/>
      <c r="H28" s="507"/>
      <c r="I28" s="507"/>
      <c r="J28" s="507"/>
      <c r="K28" s="507"/>
      <c r="L28" s="507"/>
      <c r="M28" s="507"/>
      <c r="N28" s="507"/>
      <c r="O28" s="507"/>
      <c r="P28" s="507"/>
      <c r="Q28" s="507"/>
      <c r="R28" s="507"/>
      <c r="S28" s="507"/>
      <c r="T28" s="507"/>
      <c r="U28" s="507"/>
      <c r="V28" s="507"/>
      <c r="W28" s="507"/>
      <c r="X28" s="507"/>
      <c r="Y28" s="507"/>
      <c r="Z28" s="507"/>
      <c r="AA28" s="498"/>
    </row>
    <row r="29" spans="1:27" ht="19.5" customHeight="1" x14ac:dyDescent="0.2">
      <c r="A29" s="520">
        <v>24</v>
      </c>
      <c r="B29" s="529" t="s">
        <v>476</v>
      </c>
      <c r="C29" s="526">
        <f>C28+C23+C20+C12+C9</f>
        <v>339277</v>
      </c>
      <c r="D29" s="526">
        <f>D28+D23+D20+D12+D9</f>
        <v>352797</v>
      </c>
      <c r="E29" s="507"/>
      <c r="F29" s="507"/>
      <c r="G29" s="507"/>
      <c r="H29" s="507"/>
      <c r="I29" s="507"/>
      <c r="J29" s="507"/>
      <c r="K29" s="507"/>
      <c r="L29" s="507"/>
      <c r="M29" s="507"/>
      <c r="N29" s="507"/>
      <c r="O29" s="507"/>
      <c r="P29" s="507"/>
      <c r="Q29" s="507"/>
      <c r="R29" s="507"/>
      <c r="S29" s="507"/>
      <c r="T29" s="507"/>
      <c r="U29" s="507"/>
      <c r="V29" s="507"/>
      <c r="W29" s="507"/>
      <c r="X29" s="507"/>
      <c r="Y29" s="507"/>
      <c r="Z29" s="507"/>
      <c r="AA29" s="498"/>
    </row>
    <row r="30" spans="1:27" ht="19.5" customHeight="1" x14ac:dyDescent="0.2">
      <c r="A30" s="520">
        <v>25</v>
      </c>
      <c r="B30" s="523" t="s">
        <v>304</v>
      </c>
      <c r="C30" s="524">
        <v>3000</v>
      </c>
      <c r="D30" s="524">
        <v>3000</v>
      </c>
      <c r="E30" s="507"/>
      <c r="F30" s="507"/>
      <c r="G30" s="507"/>
      <c r="H30" s="507"/>
      <c r="I30" s="507"/>
      <c r="J30" s="507"/>
      <c r="K30" s="507"/>
      <c r="L30" s="507"/>
      <c r="M30" s="507"/>
      <c r="N30" s="507"/>
      <c r="O30" s="507"/>
      <c r="P30" s="507"/>
      <c r="Q30" s="507"/>
      <c r="R30" s="507"/>
      <c r="S30" s="507"/>
      <c r="T30" s="507"/>
      <c r="U30" s="507"/>
      <c r="V30" s="507"/>
      <c r="W30" s="507"/>
      <c r="X30" s="507"/>
      <c r="Y30" s="507"/>
      <c r="Z30" s="507"/>
      <c r="AA30" s="498"/>
    </row>
    <row r="31" spans="1:27" ht="19.5" customHeight="1" x14ac:dyDescent="0.2">
      <c r="A31" s="520">
        <v>26</v>
      </c>
      <c r="B31" s="523" t="s">
        <v>166</v>
      </c>
      <c r="C31" s="524">
        <v>200</v>
      </c>
      <c r="D31" s="524">
        <v>200</v>
      </c>
      <c r="E31" s="507"/>
      <c r="F31" s="507"/>
      <c r="G31" s="507"/>
      <c r="H31" s="507"/>
      <c r="I31" s="507"/>
      <c r="J31" s="507"/>
      <c r="K31" s="507"/>
      <c r="L31" s="507"/>
      <c r="M31" s="507"/>
      <c r="N31" s="507"/>
      <c r="O31" s="507"/>
      <c r="P31" s="507"/>
      <c r="Q31" s="507"/>
      <c r="R31" s="507"/>
      <c r="S31" s="507"/>
      <c r="T31" s="507"/>
      <c r="U31" s="507"/>
      <c r="V31" s="507"/>
      <c r="W31" s="507"/>
      <c r="X31" s="507"/>
      <c r="Y31" s="507"/>
      <c r="Z31" s="507"/>
      <c r="AA31" s="498"/>
    </row>
    <row r="32" spans="1:27" ht="19.5" customHeight="1" x14ac:dyDescent="0.2">
      <c r="A32" s="520">
        <v>27</v>
      </c>
      <c r="B32" s="523" t="s">
        <v>165</v>
      </c>
      <c r="C32" s="524">
        <v>2000</v>
      </c>
      <c r="D32" s="524">
        <v>2000</v>
      </c>
      <c r="E32" s="507"/>
      <c r="F32" s="507"/>
      <c r="G32" s="507"/>
      <c r="H32" s="507"/>
      <c r="I32" s="507"/>
      <c r="J32" s="507"/>
      <c r="K32" s="507"/>
      <c r="L32" s="507"/>
      <c r="M32" s="507"/>
      <c r="N32" s="507"/>
      <c r="O32" s="507"/>
      <c r="P32" s="507"/>
      <c r="Q32" s="507"/>
      <c r="R32" s="507"/>
      <c r="S32" s="507"/>
      <c r="T32" s="507"/>
      <c r="U32" s="507"/>
      <c r="V32" s="507"/>
      <c r="W32" s="507"/>
      <c r="X32" s="507"/>
      <c r="Y32" s="507"/>
      <c r="Z32" s="507"/>
      <c r="AA32" s="498"/>
    </row>
    <row r="33" spans="1:26" ht="19.5" customHeight="1" x14ac:dyDescent="0.2">
      <c r="A33" s="520">
        <v>28</v>
      </c>
      <c r="B33" s="523" t="s">
        <v>236</v>
      </c>
      <c r="C33" s="524">
        <v>1500</v>
      </c>
      <c r="D33" s="524">
        <v>1500</v>
      </c>
      <c r="E33" s="512"/>
      <c r="F33" s="512"/>
      <c r="G33" s="512"/>
      <c r="H33" s="512"/>
      <c r="I33" s="512"/>
      <c r="J33" s="512"/>
      <c r="K33" s="512"/>
      <c r="L33" s="512"/>
      <c r="M33" s="512"/>
      <c r="N33" s="512"/>
      <c r="O33" s="512"/>
      <c r="P33" s="512"/>
      <c r="Q33" s="512"/>
      <c r="R33" s="512"/>
      <c r="S33" s="512"/>
      <c r="T33" s="512"/>
      <c r="U33" s="512"/>
      <c r="V33" s="512"/>
      <c r="W33" s="512"/>
      <c r="X33" s="512"/>
      <c r="Y33" s="512"/>
      <c r="Z33" s="512"/>
    </row>
    <row r="34" spans="1:26" ht="19.5" customHeight="1" x14ac:dyDescent="0.2">
      <c r="A34" s="520"/>
      <c r="B34" s="534" t="s">
        <v>305</v>
      </c>
      <c r="C34" s="524"/>
      <c r="D34" s="524"/>
      <c r="E34" s="512"/>
      <c r="F34" s="512"/>
      <c r="G34" s="512"/>
      <c r="H34" s="512"/>
      <c r="I34" s="512"/>
      <c r="J34" s="512"/>
      <c r="K34" s="512"/>
      <c r="L34" s="512"/>
      <c r="M34" s="512"/>
      <c r="N34" s="512"/>
      <c r="O34" s="512"/>
      <c r="P34" s="512"/>
      <c r="Q34" s="512"/>
      <c r="R34" s="512"/>
      <c r="S34" s="512"/>
      <c r="T34" s="512"/>
      <c r="U34" s="512"/>
      <c r="V34" s="512"/>
      <c r="W34" s="512"/>
      <c r="X34" s="512"/>
      <c r="Y34" s="512"/>
      <c r="Z34" s="512"/>
    </row>
    <row r="35" spans="1:26" s="499" customFormat="1" ht="19.5" customHeight="1" x14ac:dyDescent="0.2">
      <c r="A35" s="520"/>
      <c r="B35" s="535" t="s">
        <v>549</v>
      </c>
      <c r="C35" s="524"/>
      <c r="D35" s="524">
        <v>14400</v>
      </c>
      <c r="E35" s="512"/>
      <c r="F35" s="512"/>
      <c r="G35" s="512"/>
      <c r="H35" s="512"/>
      <c r="I35" s="512"/>
      <c r="J35" s="512"/>
      <c r="K35" s="512"/>
      <c r="L35" s="512"/>
      <c r="M35" s="512"/>
      <c r="N35" s="512"/>
      <c r="O35" s="512"/>
      <c r="P35" s="512"/>
      <c r="Q35" s="512"/>
      <c r="R35" s="512"/>
      <c r="S35" s="512"/>
      <c r="T35" s="512"/>
      <c r="U35" s="512"/>
      <c r="V35" s="512"/>
      <c r="W35" s="512"/>
      <c r="X35" s="512"/>
      <c r="Y35" s="512"/>
      <c r="Z35" s="512"/>
    </row>
    <row r="36" spans="1:26" ht="19.5" customHeight="1" x14ac:dyDescent="0.2">
      <c r="A36" s="520">
        <v>29</v>
      </c>
      <c r="B36" s="535" t="s">
        <v>306</v>
      </c>
      <c r="C36" s="524">
        <v>7500</v>
      </c>
      <c r="D36" s="524">
        <v>7500</v>
      </c>
      <c r="E36" s="510"/>
      <c r="F36" s="510"/>
      <c r="G36" s="510"/>
      <c r="H36" s="510"/>
      <c r="I36" s="510"/>
      <c r="J36" s="510"/>
      <c r="K36" s="510"/>
      <c r="L36" s="510"/>
      <c r="M36" s="510"/>
      <c r="N36" s="510"/>
      <c r="O36" s="510"/>
      <c r="P36" s="510"/>
      <c r="Q36" s="510"/>
      <c r="R36" s="510"/>
      <c r="S36" s="510"/>
      <c r="T36" s="510"/>
      <c r="U36" s="510"/>
      <c r="V36" s="510"/>
      <c r="W36" s="510"/>
      <c r="X36" s="510"/>
      <c r="Y36" s="510"/>
      <c r="Z36" s="510"/>
    </row>
    <row r="37" spans="1:26" ht="30.75" customHeight="1" x14ac:dyDescent="0.2">
      <c r="A37" s="520">
        <v>30</v>
      </c>
      <c r="B37" s="535" t="s">
        <v>307</v>
      </c>
      <c r="C37" s="524">
        <v>4000</v>
      </c>
      <c r="D37" s="524">
        <v>4000</v>
      </c>
      <c r="E37" s="511"/>
      <c r="F37" s="511"/>
      <c r="G37" s="511"/>
      <c r="H37" s="511"/>
      <c r="I37" s="511"/>
      <c r="J37" s="511"/>
      <c r="K37" s="511"/>
      <c r="L37" s="511"/>
      <c r="M37" s="511"/>
      <c r="N37" s="511"/>
      <c r="O37" s="511"/>
      <c r="P37" s="511"/>
      <c r="Q37" s="511"/>
      <c r="R37" s="511"/>
      <c r="S37" s="511"/>
      <c r="T37" s="511"/>
      <c r="U37" s="511"/>
      <c r="V37" s="511"/>
      <c r="W37" s="511"/>
      <c r="X37" s="511"/>
      <c r="Y37" s="511"/>
      <c r="Z37" s="511"/>
    </row>
    <row r="38" spans="1:26" ht="19.5" customHeight="1" x14ac:dyDescent="0.2">
      <c r="A38" s="520">
        <v>31</v>
      </c>
      <c r="B38" s="536" t="s">
        <v>308</v>
      </c>
      <c r="C38" s="537">
        <v>2500</v>
      </c>
      <c r="D38" s="537">
        <v>2500</v>
      </c>
      <c r="E38" s="511"/>
      <c r="F38" s="511"/>
      <c r="G38" s="511"/>
      <c r="H38" s="511"/>
      <c r="I38" s="511"/>
      <c r="J38" s="511"/>
      <c r="K38" s="511"/>
      <c r="L38" s="511"/>
      <c r="M38" s="511"/>
      <c r="N38" s="511"/>
      <c r="O38" s="511"/>
      <c r="P38" s="511"/>
      <c r="Q38" s="511"/>
      <c r="R38" s="511"/>
      <c r="S38" s="511"/>
      <c r="T38" s="511"/>
      <c r="U38" s="511"/>
      <c r="V38" s="511"/>
      <c r="W38" s="511"/>
      <c r="X38" s="511"/>
      <c r="Y38" s="511"/>
      <c r="Z38" s="511"/>
    </row>
    <row r="39" spans="1:26" ht="19.5" customHeight="1" x14ac:dyDescent="0.2">
      <c r="A39" s="520"/>
      <c r="B39" s="534" t="s">
        <v>309</v>
      </c>
      <c r="C39" s="537"/>
      <c r="D39" s="537"/>
      <c r="E39" s="511"/>
      <c r="F39" s="511"/>
      <c r="G39" s="511"/>
      <c r="H39" s="511"/>
      <c r="I39" s="511"/>
      <c r="J39" s="511"/>
      <c r="K39" s="511"/>
      <c r="L39" s="511"/>
      <c r="M39" s="511"/>
      <c r="N39" s="511"/>
      <c r="O39" s="511"/>
      <c r="P39" s="511"/>
      <c r="Q39" s="511"/>
      <c r="R39" s="511"/>
      <c r="S39" s="511"/>
      <c r="T39" s="511"/>
      <c r="U39" s="511"/>
      <c r="V39" s="511"/>
      <c r="W39" s="511"/>
      <c r="X39" s="511"/>
      <c r="Y39" s="511"/>
      <c r="Z39" s="511"/>
    </row>
    <row r="40" spans="1:26" s="499" customFormat="1" ht="19.5" customHeight="1" x14ac:dyDescent="0.2">
      <c r="A40" s="520"/>
      <c r="B40" s="535" t="s">
        <v>549</v>
      </c>
      <c r="C40" s="537"/>
      <c r="D40" s="537">
        <v>588</v>
      </c>
      <c r="E40" s="511"/>
      <c r="F40" s="511"/>
      <c r="G40" s="511"/>
      <c r="H40" s="511"/>
      <c r="I40" s="511"/>
      <c r="J40" s="511"/>
      <c r="K40" s="511"/>
      <c r="L40" s="511"/>
      <c r="M40" s="511"/>
      <c r="N40" s="511"/>
      <c r="O40" s="511"/>
      <c r="P40" s="511"/>
      <c r="Q40" s="511"/>
      <c r="R40" s="511"/>
      <c r="S40" s="511"/>
      <c r="T40" s="511"/>
      <c r="U40" s="511"/>
      <c r="V40" s="511"/>
      <c r="W40" s="511"/>
      <c r="X40" s="511"/>
      <c r="Y40" s="511"/>
      <c r="Z40" s="511"/>
    </row>
    <row r="41" spans="1:26" ht="19.5" customHeight="1" x14ac:dyDescent="0.2">
      <c r="A41" s="520">
        <v>32</v>
      </c>
      <c r="B41" s="538" t="s">
        <v>310</v>
      </c>
      <c r="C41" s="539">
        <v>2400</v>
      </c>
      <c r="D41" s="539">
        <v>2400</v>
      </c>
      <c r="E41" s="511"/>
      <c r="F41" s="511"/>
      <c r="G41" s="511"/>
      <c r="H41" s="511"/>
      <c r="I41" s="511"/>
      <c r="J41" s="511"/>
      <c r="K41" s="511"/>
      <c r="L41" s="511"/>
      <c r="M41" s="511"/>
      <c r="N41" s="511"/>
      <c r="O41" s="511"/>
      <c r="P41" s="511"/>
      <c r="Q41" s="511"/>
      <c r="R41" s="511"/>
      <c r="S41" s="511"/>
      <c r="T41" s="511"/>
      <c r="U41" s="511"/>
      <c r="V41" s="511"/>
      <c r="W41" s="511"/>
      <c r="X41" s="511"/>
      <c r="Y41" s="511"/>
      <c r="Z41" s="511"/>
    </row>
    <row r="42" spans="1:26" ht="19.5" customHeight="1" x14ac:dyDescent="0.2">
      <c r="A42" s="520">
        <v>33</v>
      </c>
      <c r="B42" s="535" t="s">
        <v>311</v>
      </c>
      <c r="C42" s="539">
        <v>6500</v>
      </c>
      <c r="D42" s="539">
        <v>6500</v>
      </c>
      <c r="E42" s="511"/>
      <c r="F42" s="511"/>
      <c r="G42" s="511"/>
      <c r="H42" s="511"/>
      <c r="I42" s="511"/>
      <c r="J42" s="511"/>
      <c r="K42" s="511"/>
      <c r="L42" s="511"/>
      <c r="M42" s="511"/>
      <c r="N42" s="511"/>
      <c r="O42" s="511"/>
      <c r="P42" s="511"/>
      <c r="Q42" s="511"/>
      <c r="R42" s="511"/>
      <c r="S42" s="511"/>
      <c r="T42" s="511"/>
      <c r="U42" s="511"/>
      <c r="V42" s="511"/>
      <c r="W42" s="511"/>
      <c r="X42" s="511"/>
      <c r="Y42" s="511"/>
      <c r="Z42" s="511"/>
    </row>
    <row r="43" spans="1:26" ht="19.5" customHeight="1" x14ac:dyDescent="0.2">
      <c r="A43" s="520">
        <v>34</v>
      </c>
      <c r="B43" s="538" t="s">
        <v>312</v>
      </c>
      <c r="C43" s="539">
        <v>400</v>
      </c>
      <c r="D43" s="539">
        <v>400</v>
      </c>
      <c r="E43" s="511"/>
      <c r="F43" s="511"/>
      <c r="G43" s="511"/>
      <c r="H43" s="511"/>
      <c r="I43" s="511"/>
      <c r="J43" s="511"/>
      <c r="K43" s="511"/>
      <c r="L43" s="511"/>
      <c r="M43" s="511"/>
      <c r="N43" s="511"/>
      <c r="O43" s="511"/>
      <c r="P43" s="511"/>
      <c r="Q43" s="511"/>
      <c r="R43" s="511"/>
      <c r="S43" s="511"/>
      <c r="T43" s="511"/>
      <c r="U43" s="511"/>
      <c r="V43" s="511"/>
      <c r="W43" s="511"/>
      <c r="X43" s="511"/>
      <c r="Y43" s="511"/>
      <c r="Z43" s="511"/>
    </row>
    <row r="44" spans="1:26" ht="19.5" customHeight="1" x14ac:dyDescent="0.2">
      <c r="A44" s="520">
        <v>35</v>
      </c>
      <c r="B44" s="540" t="s">
        <v>359</v>
      </c>
      <c r="C44" s="541">
        <v>30000</v>
      </c>
      <c r="D44" s="541">
        <v>44988</v>
      </c>
      <c r="E44" s="513"/>
      <c r="F44" s="513"/>
      <c r="G44" s="513"/>
      <c r="H44" s="513"/>
      <c r="I44" s="513"/>
      <c r="J44" s="513"/>
      <c r="K44" s="513"/>
      <c r="L44" s="513"/>
      <c r="M44" s="513"/>
      <c r="N44" s="513"/>
      <c r="O44" s="513"/>
      <c r="P44" s="513"/>
      <c r="Q44" s="513"/>
      <c r="R44" s="513"/>
      <c r="S44" s="513"/>
      <c r="T44" s="513"/>
      <c r="U44" s="513"/>
      <c r="V44" s="513"/>
      <c r="W44" s="513"/>
      <c r="X44" s="513"/>
      <c r="Y44" s="513"/>
      <c r="Z44" s="513"/>
    </row>
    <row r="45" spans="1:26" ht="33.75" customHeight="1" x14ac:dyDescent="0.2">
      <c r="A45" s="520">
        <v>36</v>
      </c>
      <c r="B45" s="540" t="s">
        <v>261</v>
      </c>
      <c r="C45" s="541">
        <v>714502</v>
      </c>
      <c r="D45" s="541">
        <v>714502</v>
      </c>
      <c r="E45" s="513"/>
      <c r="F45" s="513"/>
      <c r="G45" s="513"/>
      <c r="H45" s="513"/>
      <c r="I45" s="513"/>
      <c r="J45" s="513"/>
      <c r="K45" s="513"/>
      <c r="L45" s="513"/>
      <c r="M45" s="513"/>
      <c r="N45" s="513"/>
      <c r="O45" s="513"/>
      <c r="P45" s="513"/>
      <c r="Q45" s="513"/>
      <c r="R45" s="513"/>
      <c r="S45" s="513"/>
      <c r="T45" s="513"/>
      <c r="U45" s="513"/>
      <c r="V45" s="513"/>
      <c r="W45" s="513"/>
      <c r="X45" s="513"/>
      <c r="Y45" s="513"/>
      <c r="Z45" s="513"/>
    </row>
    <row r="46" spans="1:26" ht="19.5" customHeight="1" x14ac:dyDescent="0.2">
      <c r="A46" s="520">
        <v>37</v>
      </c>
      <c r="B46" s="540" t="s">
        <v>108</v>
      </c>
      <c r="C46" s="541">
        <v>56600</v>
      </c>
      <c r="D46" s="541">
        <v>60483</v>
      </c>
      <c r="E46" s="513"/>
      <c r="F46" s="513"/>
      <c r="G46" s="513"/>
      <c r="H46" s="513"/>
      <c r="I46" s="513"/>
      <c r="J46" s="513"/>
      <c r="K46" s="513"/>
      <c r="L46" s="513"/>
      <c r="M46" s="513"/>
      <c r="N46" s="513"/>
      <c r="O46" s="513"/>
      <c r="P46" s="513"/>
      <c r="Q46" s="513"/>
      <c r="R46" s="513"/>
      <c r="S46" s="513"/>
      <c r="T46" s="513"/>
      <c r="U46" s="513"/>
      <c r="V46" s="513"/>
      <c r="W46" s="513"/>
      <c r="X46" s="513"/>
      <c r="Y46" s="513"/>
      <c r="Z46" s="513"/>
    </row>
    <row r="47" spans="1:26" s="499" customFormat="1" ht="19.5" customHeight="1" x14ac:dyDescent="0.2">
      <c r="A47" s="520"/>
      <c r="B47" s="542" t="s">
        <v>550</v>
      </c>
      <c r="C47" s="541"/>
      <c r="D47" s="539">
        <v>3883</v>
      </c>
      <c r="E47" s="513"/>
      <c r="F47" s="513"/>
      <c r="G47" s="513"/>
      <c r="H47" s="513"/>
      <c r="I47" s="513"/>
      <c r="J47" s="513"/>
      <c r="K47" s="513"/>
      <c r="L47" s="513"/>
      <c r="M47" s="513"/>
      <c r="N47" s="513"/>
      <c r="O47" s="513"/>
      <c r="P47" s="513"/>
      <c r="Q47" s="513"/>
      <c r="R47" s="513"/>
      <c r="S47" s="513"/>
      <c r="T47" s="513"/>
      <c r="U47" s="513"/>
      <c r="V47" s="513"/>
      <c r="W47" s="513"/>
      <c r="X47" s="513"/>
      <c r="Y47" s="513"/>
      <c r="Z47" s="513"/>
    </row>
    <row r="48" spans="1:26" s="499" customFormat="1" ht="19.5" customHeight="1" x14ac:dyDescent="0.2">
      <c r="A48" s="520"/>
      <c r="B48" s="542" t="s">
        <v>503</v>
      </c>
      <c r="C48" s="539">
        <v>50</v>
      </c>
      <c r="D48" s="539">
        <v>50</v>
      </c>
      <c r="E48" s="513"/>
      <c r="F48" s="513"/>
      <c r="G48" s="513"/>
      <c r="H48" s="513"/>
      <c r="I48" s="513"/>
      <c r="J48" s="513"/>
      <c r="K48" s="513"/>
      <c r="L48" s="513"/>
      <c r="M48" s="513"/>
      <c r="N48" s="513"/>
      <c r="O48" s="513"/>
      <c r="P48" s="513"/>
      <c r="Q48" s="513"/>
      <c r="R48" s="513"/>
      <c r="S48" s="513"/>
      <c r="T48" s="513"/>
      <c r="U48" s="513"/>
      <c r="V48" s="513"/>
      <c r="W48" s="513"/>
      <c r="X48" s="513"/>
      <c r="Y48" s="513"/>
      <c r="Z48" s="513"/>
    </row>
    <row r="49" spans="1:26" ht="19.5" customHeight="1" x14ac:dyDescent="0.2">
      <c r="A49" s="520"/>
      <c r="B49" s="542" t="s">
        <v>153</v>
      </c>
      <c r="C49" s="539">
        <v>1000</v>
      </c>
      <c r="D49" s="539">
        <v>1000</v>
      </c>
      <c r="E49" s="510"/>
      <c r="F49" s="510"/>
      <c r="G49" s="510"/>
      <c r="H49" s="510"/>
      <c r="I49" s="510"/>
      <c r="J49" s="510"/>
      <c r="K49" s="510"/>
      <c r="L49" s="510"/>
      <c r="M49" s="510"/>
      <c r="N49" s="510"/>
      <c r="O49" s="510"/>
      <c r="P49" s="510"/>
      <c r="Q49" s="510"/>
      <c r="R49" s="510"/>
      <c r="S49" s="510"/>
      <c r="T49" s="510"/>
      <c r="U49" s="510"/>
      <c r="V49" s="510"/>
      <c r="W49" s="510"/>
      <c r="X49" s="510"/>
      <c r="Y49" s="510"/>
      <c r="Z49" s="510"/>
    </row>
    <row r="50" spans="1:26" ht="19.5" customHeight="1" x14ac:dyDescent="0.2">
      <c r="A50" s="520"/>
      <c r="B50" s="542" t="s">
        <v>154</v>
      </c>
      <c r="C50" s="539">
        <v>1500</v>
      </c>
      <c r="D50" s="539">
        <v>1500</v>
      </c>
      <c r="E50" s="510"/>
      <c r="F50" s="510"/>
      <c r="G50" s="510"/>
      <c r="H50" s="510"/>
      <c r="I50" s="510"/>
      <c r="J50" s="510"/>
      <c r="K50" s="510"/>
      <c r="L50" s="510"/>
      <c r="M50" s="510"/>
      <c r="N50" s="510"/>
      <c r="O50" s="510"/>
      <c r="P50" s="510"/>
      <c r="Q50" s="510"/>
      <c r="R50" s="510"/>
      <c r="S50" s="510"/>
      <c r="T50" s="510"/>
      <c r="U50" s="510"/>
      <c r="V50" s="510"/>
      <c r="W50" s="510"/>
      <c r="X50" s="510"/>
      <c r="Y50" s="510"/>
      <c r="Z50" s="510"/>
    </row>
    <row r="51" spans="1:26" ht="19.5" customHeight="1" x14ac:dyDescent="0.2">
      <c r="A51" s="520"/>
      <c r="B51" s="542" t="s">
        <v>155</v>
      </c>
      <c r="C51" s="539">
        <v>1500</v>
      </c>
      <c r="D51" s="539">
        <v>1500</v>
      </c>
      <c r="E51" s="510"/>
      <c r="F51" s="510"/>
      <c r="G51" s="510"/>
      <c r="H51" s="510"/>
      <c r="I51" s="510"/>
      <c r="J51" s="510"/>
      <c r="K51" s="510"/>
      <c r="L51" s="510"/>
      <c r="M51" s="510"/>
      <c r="N51" s="510"/>
      <c r="O51" s="510"/>
      <c r="P51" s="510"/>
      <c r="Q51" s="510"/>
      <c r="R51" s="510"/>
      <c r="S51" s="510"/>
      <c r="T51" s="510"/>
      <c r="U51" s="510"/>
      <c r="V51" s="510"/>
      <c r="W51" s="510"/>
      <c r="X51" s="510"/>
      <c r="Y51" s="510"/>
      <c r="Z51" s="510"/>
    </row>
    <row r="52" spans="1:26" ht="19.5" customHeight="1" x14ac:dyDescent="0.2">
      <c r="A52" s="520"/>
      <c r="B52" s="542" t="s">
        <v>156</v>
      </c>
      <c r="C52" s="539">
        <v>2500</v>
      </c>
      <c r="D52" s="539">
        <v>2500</v>
      </c>
      <c r="E52" s="510"/>
      <c r="F52" s="510"/>
      <c r="G52" s="510"/>
      <c r="H52" s="510"/>
      <c r="I52" s="510"/>
      <c r="J52" s="510"/>
      <c r="K52" s="510"/>
      <c r="L52" s="510"/>
      <c r="M52" s="510"/>
      <c r="N52" s="510"/>
      <c r="O52" s="510"/>
      <c r="P52" s="510"/>
      <c r="Q52" s="510"/>
      <c r="R52" s="510"/>
      <c r="S52" s="510"/>
      <c r="T52" s="510"/>
      <c r="U52" s="510"/>
      <c r="V52" s="510"/>
      <c r="W52" s="510"/>
      <c r="X52" s="510"/>
      <c r="Y52" s="510"/>
      <c r="Z52" s="510"/>
    </row>
    <row r="53" spans="1:26" ht="19.5" customHeight="1" x14ac:dyDescent="0.2">
      <c r="A53" s="520"/>
      <c r="B53" s="542" t="s">
        <v>157</v>
      </c>
      <c r="C53" s="539">
        <v>2000</v>
      </c>
      <c r="D53" s="539">
        <v>2000</v>
      </c>
      <c r="E53" s="510"/>
      <c r="F53" s="510"/>
      <c r="G53" s="510"/>
      <c r="H53" s="510"/>
      <c r="I53" s="510"/>
      <c r="J53" s="510"/>
      <c r="K53" s="510"/>
      <c r="L53" s="510"/>
      <c r="M53" s="510"/>
      <c r="N53" s="510"/>
      <c r="O53" s="510"/>
      <c r="P53" s="510"/>
      <c r="Q53" s="510"/>
      <c r="R53" s="510"/>
      <c r="S53" s="510"/>
      <c r="T53" s="510"/>
      <c r="U53" s="510"/>
      <c r="V53" s="510"/>
      <c r="W53" s="510"/>
      <c r="X53" s="510"/>
      <c r="Y53" s="510"/>
      <c r="Z53" s="510"/>
    </row>
    <row r="54" spans="1:26" ht="19.5" hidden="1" customHeight="1" x14ac:dyDescent="0.2">
      <c r="A54" s="520"/>
      <c r="B54" s="542"/>
      <c r="C54" s="539"/>
      <c r="D54" s="539"/>
      <c r="E54" s="510"/>
      <c r="F54" s="510"/>
      <c r="G54" s="510"/>
      <c r="H54" s="510"/>
      <c r="I54" s="510"/>
      <c r="J54" s="510"/>
      <c r="K54" s="510"/>
      <c r="L54" s="510"/>
      <c r="M54" s="510"/>
      <c r="N54" s="510"/>
      <c r="O54" s="510"/>
      <c r="P54" s="510"/>
      <c r="Q54" s="510"/>
      <c r="R54" s="510"/>
      <c r="S54" s="510"/>
      <c r="T54" s="510"/>
      <c r="U54" s="510"/>
      <c r="V54" s="510"/>
      <c r="W54" s="510"/>
      <c r="X54" s="510"/>
      <c r="Y54" s="510"/>
      <c r="Z54" s="510"/>
    </row>
    <row r="55" spans="1:26" ht="19.5" customHeight="1" x14ac:dyDescent="0.2">
      <c r="A55" s="520"/>
      <c r="B55" s="543" t="s">
        <v>60</v>
      </c>
      <c r="C55" s="539">
        <v>600</v>
      </c>
      <c r="D55" s="539">
        <v>600</v>
      </c>
      <c r="E55" s="510"/>
      <c r="F55" s="510"/>
      <c r="G55" s="510"/>
      <c r="H55" s="510"/>
      <c r="I55" s="510"/>
      <c r="J55" s="510"/>
      <c r="K55" s="510"/>
      <c r="L55" s="510"/>
      <c r="M55" s="510"/>
      <c r="N55" s="510"/>
      <c r="O55" s="510"/>
      <c r="P55" s="510"/>
      <c r="Q55" s="510"/>
      <c r="R55" s="510"/>
      <c r="S55" s="510"/>
      <c r="T55" s="510"/>
      <c r="U55" s="510"/>
      <c r="V55" s="510"/>
      <c r="W55" s="510"/>
      <c r="X55" s="510"/>
      <c r="Y55" s="510"/>
      <c r="Z55" s="510"/>
    </row>
    <row r="56" spans="1:26" ht="19.5" customHeight="1" x14ac:dyDescent="0.2">
      <c r="A56" s="520"/>
      <c r="B56" s="543" t="s">
        <v>443</v>
      </c>
      <c r="C56" s="539">
        <v>1000</v>
      </c>
      <c r="D56" s="539">
        <v>1000</v>
      </c>
      <c r="E56" s="510"/>
      <c r="F56" s="510"/>
      <c r="G56" s="510"/>
      <c r="H56" s="510"/>
      <c r="I56" s="510"/>
      <c r="J56" s="510"/>
      <c r="K56" s="510"/>
      <c r="L56" s="510"/>
      <c r="M56" s="510"/>
      <c r="N56" s="510"/>
      <c r="O56" s="510"/>
      <c r="P56" s="510"/>
      <c r="Q56" s="510"/>
      <c r="R56" s="510"/>
      <c r="S56" s="510"/>
      <c r="T56" s="510"/>
      <c r="U56" s="510"/>
      <c r="V56" s="510"/>
      <c r="W56" s="510"/>
      <c r="X56" s="510"/>
      <c r="Y56" s="510"/>
      <c r="Z56" s="510"/>
    </row>
    <row r="57" spans="1:26" ht="19.5" customHeight="1" x14ac:dyDescent="0.2">
      <c r="A57" s="520"/>
      <c r="B57" s="542" t="s">
        <v>237</v>
      </c>
      <c r="C57" s="539">
        <v>1000</v>
      </c>
      <c r="D57" s="539">
        <v>1000</v>
      </c>
      <c r="E57" s="510"/>
      <c r="F57" s="510"/>
      <c r="G57" s="510"/>
      <c r="H57" s="510"/>
      <c r="I57" s="510"/>
      <c r="J57" s="510"/>
      <c r="K57" s="510"/>
      <c r="L57" s="510"/>
      <c r="M57" s="510"/>
      <c r="N57" s="510"/>
      <c r="O57" s="510"/>
      <c r="P57" s="510"/>
      <c r="Q57" s="510"/>
      <c r="R57" s="510"/>
      <c r="S57" s="510"/>
      <c r="T57" s="510"/>
      <c r="U57" s="510"/>
      <c r="V57" s="510"/>
      <c r="W57" s="510"/>
      <c r="X57" s="510"/>
      <c r="Y57" s="510"/>
      <c r="Z57" s="510"/>
    </row>
    <row r="58" spans="1:26" ht="19.5" customHeight="1" x14ac:dyDescent="0.2">
      <c r="A58" s="520"/>
      <c r="B58" s="542" t="s">
        <v>238</v>
      </c>
      <c r="C58" s="539">
        <v>6450</v>
      </c>
      <c r="D58" s="539">
        <v>6450</v>
      </c>
      <c r="E58" s="510"/>
      <c r="F58" s="510"/>
      <c r="G58" s="510"/>
      <c r="H58" s="510"/>
      <c r="I58" s="510"/>
      <c r="J58" s="510"/>
      <c r="K58" s="510"/>
      <c r="L58" s="510"/>
      <c r="M58" s="510"/>
      <c r="N58" s="510"/>
      <c r="O58" s="510"/>
      <c r="P58" s="510"/>
      <c r="Q58" s="510"/>
      <c r="R58" s="510"/>
      <c r="S58" s="510"/>
      <c r="T58" s="510"/>
      <c r="U58" s="510"/>
      <c r="V58" s="510"/>
      <c r="W58" s="510"/>
      <c r="X58" s="510"/>
      <c r="Y58" s="510"/>
      <c r="Z58" s="510"/>
    </row>
    <row r="59" spans="1:26" ht="19.5" customHeight="1" x14ac:dyDescent="0.2">
      <c r="A59" s="520"/>
      <c r="B59" s="542" t="s">
        <v>441</v>
      </c>
      <c r="C59" s="539">
        <v>4000</v>
      </c>
      <c r="D59" s="539">
        <v>3000</v>
      </c>
      <c r="E59" s="510"/>
      <c r="F59" s="510"/>
      <c r="G59" s="510"/>
      <c r="H59" s="510"/>
      <c r="I59" s="510"/>
      <c r="J59" s="510"/>
      <c r="K59" s="510"/>
      <c r="L59" s="510"/>
      <c r="M59" s="510"/>
      <c r="N59" s="510"/>
      <c r="O59" s="510"/>
      <c r="P59" s="510"/>
      <c r="Q59" s="510"/>
      <c r="R59" s="510"/>
      <c r="S59" s="510"/>
      <c r="T59" s="510"/>
      <c r="U59" s="510"/>
      <c r="V59" s="510"/>
      <c r="W59" s="510"/>
      <c r="X59" s="510"/>
      <c r="Y59" s="510"/>
      <c r="Z59" s="510"/>
    </row>
    <row r="60" spans="1:26" ht="19.5" customHeight="1" x14ac:dyDescent="0.2">
      <c r="A60" s="520"/>
      <c r="B60" s="542" t="s">
        <v>442</v>
      </c>
      <c r="C60" s="539">
        <v>4770</v>
      </c>
      <c r="D60" s="539">
        <v>4770</v>
      </c>
      <c r="E60" s="510"/>
      <c r="F60" s="510"/>
      <c r="G60" s="510"/>
      <c r="H60" s="510"/>
      <c r="I60" s="510"/>
      <c r="J60" s="510"/>
      <c r="K60" s="510"/>
      <c r="L60" s="510"/>
      <c r="M60" s="510"/>
      <c r="N60" s="510"/>
      <c r="O60" s="510"/>
      <c r="P60" s="510"/>
      <c r="Q60" s="510"/>
      <c r="R60" s="510"/>
      <c r="S60" s="510"/>
      <c r="T60" s="510"/>
      <c r="U60" s="510"/>
      <c r="V60" s="510"/>
      <c r="W60" s="510"/>
      <c r="X60" s="510"/>
      <c r="Y60" s="510"/>
      <c r="Z60" s="510"/>
    </row>
    <row r="61" spans="1:26" ht="19.5" customHeight="1" x14ac:dyDescent="0.2">
      <c r="A61" s="520"/>
      <c r="B61" s="544" t="s">
        <v>158</v>
      </c>
      <c r="C61" s="545">
        <v>30230</v>
      </c>
      <c r="D61" s="545">
        <v>31230</v>
      </c>
      <c r="E61" s="510"/>
      <c r="F61" s="510"/>
      <c r="G61" s="510"/>
      <c r="H61" s="510"/>
      <c r="I61" s="510"/>
      <c r="J61" s="510"/>
      <c r="K61" s="510"/>
      <c r="L61" s="510"/>
      <c r="M61" s="510"/>
      <c r="N61" s="510"/>
      <c r="O61" s="510"/>
      <c r="P61" s="510"/>
      <c r="Q61" s="510"/>
      <c r="R61" s="510"/>
      <c r="S61" s="510"/>
      <c r="T61" s="510"/>
      <c r="U61" s="510"/>
      <c r="V61" s="510"/>
      <c r="W61" s="510"/>
      <c r="X61" s="510"/>
      <c r="Y61" s="510"/>
      <c r="Z61" s="510"/>
    </row>
    <row r="62" spans="1:26" ht="19.5" customHeight="1" x14ac:dyDescent="0.2">
      <c r="A62" s="520"/>
      <c r="B62" s="542" t="s">
        <v>159</v>
      </c>
      <c r="C62" s="539">
        <v>8000</v>
      </c>
      <c r="D62" s="539">
        <v>8000</v>
      </c>
      <c r="E62" s="510"/>
      <c r="F62" s="510"/>
      <c r="G62" s="510"/>
      <c r="H62" s="510"/>
      <c r="I62" s="510"/>
      <c r="J62" s="510"/>
      <c r="K62" s="510"/>
      <c r="L62" s="510"/>
      <c r="M62" s="510"/>
      <c r="N62" s="510"/>
      <c r="O62" s="510"/>
      <c r="P62" s="510"/>
      <c r="Q62" s="510"/>
      <c r="R62" s="510"/>
      <c r="S62" s="510"/>
      <c r="T62" s="510"/>
      <c r="U62" s="510"/>
      <c r="V62" s="510"/>
      <c r="W62" s="510"/>
      <c r="X62" s="510"/>
      <c r="Y62" s="510"/>
      <c r="Z62" s="510"/>
    </row>
    <row r="63" spans="1:26" ht="19.5" customHeight="1" x14ac:dyDescent="0.2">
      <c r="A63" s="520"/>
      <c r="B63" s="542" t="s">
        <v>91</v>
      </c>
      <c r="C63" s="539"/>
      <c r="D63" s="539"/>
      <c r="E63" s="510"/>
      <c r="F63" s="510"/>
      <c r="G63" s="510"/>
      <c r="H63" s="510"/>
      <c r="I63" s="510"/>
      <c r="J63" s="510"/>
      <c r="K63" s="510"/>
      <c r="L63" s="510"/>
      <c r="M63" s="510"/>
      <c r="N63" s="510"/>
      <c r="O63" s="510"/>
      <c r="P63" s="510"/>
      <c r="Q63" s="510"/>
      <c r="R63" s="510"/>
      <c r="S63" s="510"/>
      <c r="T63" s="510"/>
      <c r="U63" s="510"/>
      <c r="V63" s="510"/>
      <c r="W63" s="510"/>
      <c r="X63" s="510"/>
      <c r="Y63" s="510"/>
      <c r="Z63" s="510"/>
    </row>
    <row r="64" spans="1:26" ht="19.5" customHeight="1" x14ac:dyDescent="0.2">
      <c r="A64" s="520"/>
      <c r="B64" s="542" t="s">
        <v>160</v>
      </c>
      <c r="C64" s="539">
        <v>5000</v>
      </c>
      <c r="D64" s="539">
        <v>6000</v>
      </c>
      <c r="E64" s="510"/>
      <c r="F64" s="510"/>
      <c r="G64" s="510"/>
      <c r="H64" s="510"/>
      <c r="I64" s="510"/>
      <c r="J64" s="510"/>
      <c r="K64" s="510"/>
      <c r="L64" s="510"/>
      <c r="M64" s="510"/>
      <c r="N64" s="510"/>
      <c r="O64" s="510"/>
      <c r="P64" s="510"/>
      <c r="Q64" s="510"/>
      <c r="R64" s="510"/>
      <c r="S64" s="510"/>
      <c r="T64" s="510"/>
      <c r="U64" s="510"/>
      <c r="V64" s="510"/>
      <c r="W64" s="510"/>
      <c r="X64" s="510"/>
      <c r="Y64" s="510"/>
      <c r="Z64" s="510"/>
    </row>
    <row r="65" spans="1:26" ht="19.5" customHeight="1" x14ac:dyDescent="0.2">
      <c r="A65" s="520"/>
      <c r="B65" s="542" t="s">
        <v>161</v>
      </c>
      <c r="C65" s="539">
        <v>10000</v>
      </c>
      <c r="D65" s="539">
        <v>10000</v>
      </c>
      <c r="E65" s="510"/>
      <c r="F65" s="510"/>
      <c r="G65" s="510"/>
      <c r="H65" s="510"/>
      <c r="I65" s="510"/>
      <c r="J65" s="510"/>
      <c r="K65" s="510"/>
      <c r="L65" s="510"/>
      <c r="M65" s="510"/>
      <c r="N65" s="510"/>
      <c r="O65" s="510"/>
      <c r="P65" s="510"/>
      <c r="Q65" s="510"/>
      <c r="R65" s="510"/>
      <c r="S65" s="510"/>
      <c r="T65" s="510"/>
      <c r="U65" s="510"/>
      <c r="V65" s="510"/>
      <c r="W65" s="510"/>
      <c r="X65" s="510"/>
      <c r="Y65" s="510"/>
      <c r="Z65" s="510"/>
    </row>
    <row r="66" spans="1:26" ht="19.5" customHeight="1" x14ac:dyDescent="0.2">
      <c r="A66" s="520"/>
      <c r="B66" s="542" t="s">
        <v>162</v>
      </c>
      <c r="C66" s="539">
        <v>1600</v>
      </c>
      <c r="D66" s="539">
        <v>1600</v>
      </c>
      <c r="E66" s="510"/>
      <c r="F66" s="510"/>
      <c r="G66" s="510"/>
      <c r="H66" s="510"/>
      <c r="I66" s="510"/>
      <c r="J66" s="510"/>
      <c r="K66" s="510"/>
      <c r="L66" s="510"/>
      <c r="M66" s="510"/>
      <c r="N66" s="510"/>
      <c r="O66" s="510"/>
      <c r="P66" s="510"/>
      <c r="Q66" s="510"/>
      <c r="R66" s="510"/>
      <c r="S66" s="510"/>
      <c r="T66" s="510"/>
      <c r="U66" s="510"/>
      <c r="V66" s="510"/>
      <c r="W66" s="510"/>
      <c r="X66" s="510"/>
      <c r="Y66" s="510"/>
      <c r="Z66" s="510"/>
    </row>
    <row r="67" spans="1:26" ht="19.5" customHeight="1" x14ac:dyDescent="0.2">
      <c r="A67" s="520"/>
      <c r="B67" s="542" t="s">
        <v>163</v>
      </c>
      <c r="C67" s="539">
        <v>400</v>
      </c>
      <c r="D67" s="539">
        <v>400</v>
      </c>
      <c r="E67" s="510"/>
      <c r="F67" s="510"/>
      <c r="G67" s="510"/>
      <c r="H67" s="510"/>
      <c r="I67" s="510"/>
      <c r="J67" s="510"/>
      <c r="K67" s="510"/>
      <c r="L67" s="510"/>
      <c r="M67" s="510"/>
      <c r="N67" s="510"/>
      <c r="O67" s="510"/>
      <c r="P67" s="510"/>
      <c r="Q67" s="510"/>
      <c r="R67" s="510"/>
      <c r="S67" s="510"/>
      <c r="T67" s="510"/>
      <c r="U67" s="510"/>
      <c r="V67" s="510"/>
      <c r="W67" s="510"/>
      <c r="X67" s="510"/>
      <c r="Y67" s="510"/>
      <c r="Z67" s="510"/>
    </row>
    <row r="68" spans="1:26" ht="19.5" customHeight="1" x14ac:dyDescent="0.2">
      <c r="A68" s="520"/>
      <c r="B68" s="542" t="s">
        <v>164</v>
      </c>
      <c r="C68" s="539">
        <v>250</v>
      </c>
      <c r="D68" s="539">
        <v>250</v>
      </c>
      <c r="E68" s="510"/>
      <c r="F68" s="510"/>
      <c r="G68" s="510"/>
      <c r="H68" s="510"/>
      <c r="I68" s="510"/>
      <c r="J68" s="510"/>
      <c r="K68" s="510"/>
      <c r="L68" s="510"/>
      <c r="M68" s="510"/>
      <c r="N68" s="510"/>
      <c r="O68" s="510"/>
      <c r="P68" s="510"/>
      <c r="Q68" s="510"/>
      <c r="R68" s="510"/>
      <c r="S68" s="510"/>
      <c r="T68" s="510"/>
      <c r="U68" s="510"/>
      <c r="V68" s="510"/>
      <c r="W68" s="510"/>
      <c r="X68" s="510"/>
      <c r="Y68" s="510"/>
      <c r="Z68" s="510"/>
    </row>
    <row r="69" spans="1:26" ht="19.5" customHeight="1" x14ac:dyDescent="0.2">
      <c r="A69" s="520"/>
      <c r="B69" s="542" t="s">
        <v>300</v>
      </c>
      <c r="C69" s="539">
        <v>430</v>
      </c>
      <c r="D69" s="539">
        <v>430</v>
      </c>
      <c r="E69" s="510"/>
      <c r="F69" s="510"/>
      <c r="G69" s="510"/>
      <c r="H69" s="510"/>
      <c r="I69" s="510"/>
      <c r="J69" s="510"/>
      <c r="K69" s="510"/>
      <c r="L69" s="510"/>
      <c r="M69" s="510"/>
      <c r="N69" s="510"/>
      <c r="O69" s="510"/>
      <c r="P69" s="510"/>
      <c r="Q69" s="510"/>
      <c r="R69" s="510"/>
      <c r="S69" s="510"/>
      <c r="T69" s="510"/>
      <c r="U69" s="510"/>
      <c r="V69" s="510"/>
      <c r="W69" s="510"/>
      <c r="X69" s="510"/>
      <c r="Y69" s="510"/>
      <c r="Z69" s="510"/>
    </row>
    <row r="70" spans="1:26" ht="19.5" customHeight="1" x14ac:dyDescent="0.2">
      <c r="A70" s="520"/>
      <c r="B70" s="542" t="s">
        <v>295</v>
      </c>
      <c r="C70" s="539">
        <v>1500</v>
      </c>
      <c r="D70" s="539">
        <v>1500</v>
      </c>
      <c r="E70" s="510"/>
      <c r="F70" s="510"/>
      <c r="G70" s="510"/>
      <c r="H70" s="510"/>
      <c r="I70" s="510"/>
      <c r="J70" s="510"/>
      <c r="K70" s="510"/>
      <c r="L70" s="510"/>
      <c r="M70" s="510"/>
      <c r="N70" s="510"/>
      <c r="O70" s="510"/>
      <c r="P70" s="510"/>
      <c r="Q70" s="510"/>
      <c r="R70" s="510"/>
      <c r="S70" s="510"/>
      <c r="T70" s="510"/>
      <c r="U70" s="510"/>
      <c r="V70" s="510"/>
      <c r="W70" s="510"/>
      <c r="X70" s="510"/>
      <c r="Y70" s="510"/>
      <c r="Z70" s="510"/>
    </row>
    <row r="71" spans="1:26" ht="19.5" customHeight="1" x14ac:dyDescent="0.2">
      <c r="A71" s="520"/>
      <c r="B71" s="542" t="s">
        <v>296</v>
      </c>
      <c r="C71" s="546">
        <v>250</v>
      </c>
      <c r="D71" s="546">
        <v>250</v>
      </c>
      <c r="E71" s="514"/>
      <c r="F71" s="514"/>
      <c r="G71" s="514"/>
      <c r="H71" s="514"/>
      <c r="I71" s="514"/>
      <c r="J71" s="514"/>
      <c r="K71" s="514"/>
      <c r="L71" s="514"/>
      <c r="M71" s="514"/>
      <c r="N71" s="514"/>
      <c r="O71" s="514"/>
      <c r="P71" s="514"/>
      <c r="Q71" s="514"/>
      <c r="R71" s="514"/>
      <c r="S71" s="514"/>
      <c r="T71" s="514"/>
      <c r="U71" s="514"/>
      <c r="V71" s="514"/>
      <c r="W71" s="514"/>
      <c r="X71" s="514"/>
      <c r="Y71" s="514"/>
      <c r="Z71" s="514"/>
    </row>
    <row r="72" spans="1:26" ht="19.5" customHeight="1" x14ac:dyDescent="0.2">
      <c r="A72" s="520"/>
      <c r="B72" s="542" t="s">
        <v>297</v>
      </c>
      <c r="C72" s="539">
        <v>200</v>
      </c>
      <c r="D72" s="539">
        <v>200</v>
      </c>
      <c r="E72" s="510"/>
      <c r="F72" s="510"/>
      <c r="G72" s="510"/>
      <c r="H72" s="510"/>
      <c r="I72" s="510"/>
      <c r="J72" s="510"/>
      <c r="K72" s="510"/>
      <c r="L72" s="510"/>
      <c r="M72" s="510"/>
      <c r="N72" s="510"/>
      <c r="O72" s="510"/>
      <c r="P72" s="510"/>
      <c r="Q72" s="510"/>
      <c r="R72" s="510"/>
      <c r="S72" s="510"/>
      <c r="T72" s="510"/>
      <c r="U72" s="510"/>
      <c r="V72" s="510"/>
      <c r="W72" s="510"/>
      <c r="X72" s="510"/>
      <c r="Y72" s="510"/>
      <c r="Z72" s="510"/>
    </row>
    <row r="73" spans="1:26" ht="19.5" customHeight="1" x14ac:dyDescent="0.2">
      <c r="A73" s="520"/>
      <c r="B73" s="542" t="s">
        <v>440</v>
      </c>
      <c r="C73" s="539">
        <v>700</v>
      </c>
      <c r="D73" s="539">
        <v>700</v>
      </c>
      <c r="E73" s="510"/>
      <c r="F73" s="510"/>
      <c r="G73" s="510"/>
      <c r="H73" s="510"/>
      <c r="I73" s="510"/>
      <c r="J73" s="510"/>
      <c r="K73" s="510"/>
      <c r="L73" s="510"/>
      <c r="M73" s="510"/>
      <c r="N73" s="510"/>
      <c r="O73" s="510"/>
      <c r="P73" s="510"/>
      <c r="Q73" s="510"/>
      <c r="R73" s="510"/>
      <c r="S73" s="510"/>
      <c r="T73" s="510"/>
      <c r="U73" s="510"/>
      <c r="V73" s="510"/>
      <c r="W73" s="510"/>
      <c r="X73" s="510"/>
      <c r="Y73" s="510"/>
      <c r="Z73" s="510"/>
    </row>
    <row r="74" spans="1:26" ht="19.5" customHeight="1" x14ac:dyDescent="0.2">
      <c r="A74" s="520"/>
      <c r="B74" s="542" t="s">
        <v>299</v>
      </c>
      <c r="C74" s="539">
        <v>500</v>
      </c>
      <c r="D74" s="539">
        <v>500</v>
      </c>
      <c r="E74" s="510"/>
      <c r="F74" s="510"/>
      <c r="G74" s="510"/>
      <c r="H74" s="510"/>
      <c r="I74" s="510"/>
      <c r="J74" s="510"/>
      <c r="K74" s="510"/>
      <c r="L74" s="510"/>
      <c r="M74" s="510"/>
      <c r="N74" s="510"/>
      <c r="O74" s="510"/>
      <c r="P74" s="510"/>
      <c r="Q74" s="510"/>
      <c r="R74" s="510"/>
      <c r="S74" s="510"/>
      <c r="T74" s="510"/>
      <c r="U74" s="510"/>
      <c r="V74" s="510"/>
      <c r="W74" s="510"/>
      <c r="X74" s="510"/>
      <c r="Y74" s="510"/>
      <c r="Z74" s="510"/>
    </row>
    <row r="75" spans="1:26" ht="19.5" customHeight="1" x14ac:dyDescent="0.2">
      <c r="A75" s="520"/>
      <c r="B75" s="542" t="s">
        <v>365</v>
      </c>
      <c r="C75" s="539">
        <v>400</v>
      </c>
      <c r="D75" s="539">
        <v>400</v>
      </c>
      <c r="E75" s="510"/>
      <c r="F75" s="510"/>
      <c r="G75" s="510"/>
      <c r="H75" s="510"/>
      <c r="I75" s="510"/>
      <c r="J75" s="510"/>
      <c r="K75" s="510"/>
      <c r="L75" s="510"/>
      <c r="M75" s="510"/>
      <c r="N75" s="510"/>
      <c r="O75" s="510"/>
      <c r="P75" s="510"/>
      <c r="Q75" s="510"/>
      <c r="R75" s="510"/>
      <c r="S75" s="510"/>
      <c r="T75" s="510"/>
      <c r="U75" s="510"/>
      <c r="V75" s="510"/>
      <c r="W75" s="510"/>
      <c r="X75" s="510"/>
      <c r="Y75" s="510"/>
      <c r="Z75" s="510"/>
    </row>
    <row r="76" spans="1:26" ht="19.5" customHeight="1" x14ac:dyDescent="0.2">
      <c r="A76" s="520"/>
      <c r="B76" s="542" t="s">
        <v>298</v>
      </c>
      <c r="C76" s="539">
        <v>1000</v>
      </c>
      <c r="D76" s="539">
        <v>1000</v>
      </c>
      <c r="E76" s="510"/>
      <c r="F76" s="510"/>
      <c r="G76" s="510"/>
      <c r="H76" s="510"/>
      <c r="I76" s="510"/>
      <c r="J76" s="510"/>
      <c r="K76" s="510"/>
      <c r="L76" s="510"/>
      <c r="M76" s="510"/>
      <c r="N76" s="510"/>
      <c r="O76" s="510"/>
      <c r="P76" s="510"/>
      <c r="Q76" s="510"/>
      <c r="R76" s="510"/>
      <c r="S76" s="510"/>
      <c r="T76" s="510"/>
      <c r="U76" s="510"/>
      <c r="V76" s="510"/>
      <c r="W76" s="510"/>
      <c r="X76" s="510"/>
      <c r="Y76" s="510"/>
      <c r="Z76" s="510"/>
    </row>
    <row r="77" spans="1:26" ht="20.25" customHeight="1" x14ac:dyDescent="0.2">
      <c r="A77" s="520">
        <v>38</v>
      </c>
      <c r="B77" s="542" t="s">
        <v>109</v>
      </c>
      <c r="C77" s="539">
        <v>18500</v>
      </c>
      <c r="D77" s="539">
        <v>7500</v>
      </c>
      <c r="E77" s="510"/>
      <c r="F77" s="510"/>
      <c r="G77" s="510"/>
      <c r="H77" s="510"/>
      <c r="I77" s="510"/>
      <c r="J77" s="510"/>
      <c r="K77" s="510"/>
      <c r="L77" s="510"/>
      <c r="M77" s="510"/>
      <c r="N77" s="510"/>
      <c r="O77" s="510"/>
      <c r="P77" s="510"/>
      <c r="Q77" s="510"/>
      <c r="R77" s="510"/>
      <c r="S77" s="510"/>
      <c r="T77" s="510"/>
      <c r="U77" s="510"/>
      <c r="V77" s="510"/>
      <c r="W77" s="510"/>
      <c r="X77" s="510"/>
      <c r="Y77" s="510"/>
      <c r="Z77" s="510"/>
    </row>
    <row r="78" spans="1:26" ht="19.5" customHeight="1" x14ac:dyDescent="0.2">
      <c r="A78" s="520">
        <v>39</v>
      </c>
      <c r="B78" s="542" t="s">
        <v>239</v>
      </c>
      <c r="C78" s="539">
        <v>1500</v>
      </c>
      <c r="D78" s="539">
        <v>1500</v>
      </c>
      <c r="E78" s="510"/>
      <c r="F78" s="510"/>
      <c r="G78" s="510"/>
      <c r="H78" s="510"/>
      <c r="I78" s="510"/>
      <c r="J78" s="510"/>
      <c r="K78" s="510"/>
      <c r="L78" s="510"/>
      <c r="M78" s="510"/>
      <c r="N78" s="510"/>
      <c r="O78" s="510"/>
      <c r="P78" s="510"/>
      <c r="Q78" s="510"/>
      <c r="R78" s="510"/>
      <c r="S78" s="510"/>
      <c r="T78" s="510"/>
      <c r="U78" s="510"/>
      <c r="V78" s="510"/>
      <c r="W78" s="510"/>
      <c r="X78" s="510"/>
      <c r="Y78" s="510"/>
      <c r="Z78" s="510"/>
    </row>
    <row r="79" spans="1:26" ht="19.5" customHeight="1" x14ac:dyDescent="0.2">
      <c r="A79" s="520">
        <v>40</v>
      </c>
      <c r="B79" s="540" t="s">
        <v>360</v>
      </c>
      <c r="C79" s="541">
        <v>791102</v>
      </c>
      <c r="D79" s="541">
        <v>783985</v>
      </c>
      <c r="E79" s="513"/>
      <c r="F79" s="513"/>
      <c r="G79" s="513"/>
      <c r="H79" s="513"/>
      <c r="I79" s="513"/>
      <c r="J79" s="513"/>
      <c r="K79" s="513"/>
      <c r="L79" s="513"/>
      <c r="M79" s="513"/>
      <c r="N79" s="513"/>
      <c r="O79" s="513"/>
      <c r="P79" s="513"/>
      <c r="Q79" s="513"/>
      <c r="R79" s="513"/>
      <c r="S79" s="513"/>
      <c r="T79" s="513"/>
      <c r="U79" s="513"/>
      <c r="V79" s="513"/>
      <c r="W79" s="513"/>
      <c r="X79" s="513"/>
      <c r="Y79" s="513"/>
      <c r="Z79" s="513"/>
    </row>
    <row r="80" spans="1:26" ht="19.5" customHeight="1" x14ac:dyDescent="0.2">
      <c r="A80" s="520">
        <v>41</v>
      </c>
      <c r="B80" s="547" t="s">
        <v>525</v>
      </c>
      <c r="C80" s="532">
        <v>3132459</v>
      </c>
      <c r="D80" s="532">
        <v>3132459</v>
      </c>
      <c r="E80" s="515"/>
      <c r="F80" s="515"/>
      <c r="G80" s="515"/>
      <c r="H80" s="515"/>
      <c r="I80" s="515"/>
      <c r="J80" s="515"/>
      <c r="K80" s="515"/>
      <c r="L80" s="515"/>
      <c r="M80" s="515"/>
      <c r="N80" s="515"/>
      <c r="O80" s="515"/>
      <c r="P80" s="515"/>
      <c r="Q80" s="515"/>
      <c r="R80" s="515"/>
      <c r="S80" s="515"/>
      <c r="T80" s="515"/>
      <c r="U80" s="515"/>
      <c r="V80" s="515"/>
      <c r="W80" s="515"/>
      <c r="X80" s="515"/>
      <c r="Y80" s="515"/>
      <c r="Z80" s="515"/>
    </row>
    <row r="81" spans="1:26" s="499" customFormat="1" ht="19.5" customHeight="1" x14ac:dyDescent="0.2">
      <c r="A81" s="520">
        <v>42</v>
      </c>
      <c r="B81" s="547" t="s">
        <v>524</v>
      </c>
      <c r="C81" s="532">
        <v>1441</v>
      </c>
      <c r="D81" s="532">
        <v>1441</v>
      </c>
      <c r="E81" s="515"/>
      <c r="F81" s="515"/>
      <c r="G81" s="515"/>
      <c r="H81" s="515"/>
      <c r="I81" s="515"/>
      <c r="J81" s="515"/>
      <c r="K81" s="515"/>
      <c r="L81" s="515"/>
      <c r="M81" s="515"/>
      <c r="N81" s="515"/>
      <c r="O81" s="515"/>
      <c r="P81" s="515"/>
      <c r="Q81" s="515"/>
      <c r="R81" s="515"/>
      <c r="S81" s="515"/>
      <c r="T81" s="515"/>
      <c r="U81" s="515"/>
      <c r="V81" s="515"/>
      <c r="W81" s="515"/>
      <c r="X81" s="515"/>
      <c r="Y81" s="515"/>
      <c r="Z81" s="515"/>
    </row>
    <row r="82" spans="1:26" s="109" customFormat="1" ht="19.5" customHeight="1" x14ac:dyDescent="0.2">
      <c r="A82" s="520">
        <v>43</v>
      </c>
      <c r="B82" s="548" t="s">
        <v>526</v>
      </c>
      <c r="C82" s="549">
        <f>C80+C81</f>
        <v>3133900</v>
      </c>
      <c r="D82" s="549">
        <f>D80+D81</f>
        <v>3133900</v>
      </c>
      <c r="E82" s="503"/>
      <c r="F82" s="503"/>
      <c r="G82" s="503"/>
      <c r="H82" s="503"/>
      <c r="I82" s="503"/>
      <c r="J82" s="503"/>
      <c r="K82" s="503"/>
      <c r="L82" s="503"/>
      <c r="M82" s="503"/>
      <c r="N82" s="503"/>
      <c r="O82" s="503"/>
      <c r="P82" s="503"/>
      <c r="Q82" s="503"/>
      <c r="R82" s="503"/>
      <c r="S82" s="503"/>
      <c r="T82" s="503"/>
      <c r="U82" s="503"/>
      <c r="V82" s="503"/>
      <c r="W82" s="503"/>
      <c r="X82" s="503"/>
      <c r="Y82" s="503"/>
      <c r="Z82" s="503"/>
    </row>
    <row r="83" spans="1:26" ht="29.25" customHeight="1" x14ac:dyDescent="0.2">
      <c r="A83" s="520">
        <v>44</v>
      </c>
      <c r="B83" s="540" t="s">
        <v>150</v>
      </c>
      <c r="C83" s="541">
        <v>210974</v>
      </c>
      <c r="D83" s="541">
        <v>260974</v>
      </c>
      <c r="E83" s="513"/>
      <c r="F83" s="513"/>
      <c r="G83" s="513"/>
      <c r="H83" s="513"/>
      <c r="I83" s="513"/>
      <c r="J83" s="513"/>
      <c r="K83" s="513"/>
      <c r="L83" s="513"/>
      <c r="M83" s="513"/>
      <c r="N83" s="513"/>
      <c r="O83" s="513"/>
      <c r="P83" s="513"/>
      <c r="Q83" s="513"/>
      <c r="R83" s="513"/>
      <c r="S83" s="513"/>
      <c r="T83" s="513"/>
      <c r="U83" s="513"/>
      <c r="V83" s="513"/>
      <c r="W83" s="513"/>
      <c r="X83" s="513"/>
      <c r="Y83" s="513"/>
      <c r="Z83" s="513"/>
    </row>
    <row r="84" spans="1:26" ht="27" customHeight="1" x14ac:dyDescent="0.2">
      <c r="A84" s="520">
        <v>45</v>
      </c>
      <c r="B84" s="542" t="s">
        <v>240</v>
      </c>
      <c r="C84" s="539">
        <v>1500</v>
      </c>
      <c r="D84" s="539">
        <v>1500</v>
      </c>
      <c r="E84" s="510"/>
      <c r="F84" s="510"/>
      <c r="G84" s="510"/>
      <c r="H84" s="510"/>
      <c r="I84" s="510"/>
      <c r="J84" s="510"/>
      <c r="K84" s="510"/>
      <c r="L84" s="510"/>
      <c r="M84" s="510"/>
      <c r="N84" s="510"/>
      <c r="O84" s="510"/>
      <c r="P84" s="510"/>
      <c r="Q84" s="510"/>
      <c r="R84" s="510"/>
      <c r="S84" s="510"/>
      <c r="T84" s="510"/>
      <c r="U84" s="510"/>
      <c r="V84" s="510"/>
      <c r="W84" s="510"/>
      <c r="X84" s="510"/>
      <c r="Y84" s="510"/>
      <c r="Z84" s="510"/>
    </row>
    <row r="85" spans="1:26" ht="27" customHeight="1" x14ac:dyDescent="0.2">
      <c r="A85" s="520">
        <v>46</v>
      </c>
      <c r="B85" s="542" t="s">
        <v>241</v>
      </c>
      <c r="C85" s="539">
        <v>1500</v>
      </c>
      <c r="D85" s="539">
        <v>1500</v>
      </c>
      <c r="E85" s="510"/>
      <c r="F85" s="510"/>
      <c r="G85" s="510"/>
      <c r="H85" s="510"/>
      <c r="I85" s="510"/>
      <c r="J85" s="510"/>
      <c r="K85" s="510"/>
      <c r="L85" s="510"/>
      <c r="M85" s="510"/>
      <c r="N85" s="510"/>
      <c r="O85" s="510"/>
      <c r="P85" s="510"/>
      <c r="Q85" s="510"/>
      <c r="R85" s="510"/>
      <c r="S85" s="510"/>
      <c r="T85" s="510"/>
      <c r="U85" s="510"/>
      <c r="V85" s="510"/>
      <c r="W85" s="510"/>
      <c r="X85" s="510"/>
      <c r="Y85" s="510"/>
      <c r="Z85" s="510"/>
    </row>
    <row r="86" spans="1:26" s="109" customFormat="1" ht="19.5" customHeight="1" x14ac:dyDescent="0.2">
      <c r="A86" s="520">
        <v>47</v>
      </c>
      <c r="B86" s="540" t="s">
        <v>527</v>
      </c>
      <c r="C86" s="527">
        <v>3000</v>
      </c>
      <c r="D86" s="527">
        <v>3000</v>
      </c>
      <c r="E86" s="513"/>
      <c r="F86" s="513"/>
      <c r="G86" s="513"/>
      <c r="H86" s="513"/>
      <c r="I86" s="513"/>
      <c r="J86" s="513"/>
      <c r="K86" s="513"/>
      <c r="L86" s="513"/>
      <c r="M86" s="513"/>
      <c r="N86" s="513"/>
      <c r="O86" s="513"/>
      <c r="P86" s="513"/>
      <c r="Q86" s="513"/>
      <c r="R86" s="513"/>
      <c r="S86" s="513"/>
      <c r="T86" s="513"/>
      <c r="U86" s="513"/>
      <c r="V86" s="513"/>
      <c r="W86" s="513"/>
      <c r="X86" s="513"/>
      <c r="Y86" s="513"/>
      <c r="Z86" s="513"/>
    </row>
    <row r="87" spans="1:26" ht="24.75" customHeight="1" x14ac:dyDescent="0.2">
      <c r="A87" s="520">
        <v>48</v>
      </c>
      <c r="B87" s="548" t="s">
        <v>528</v>
      </c>
      <c r="C87" s="550">
        <f>C86+C83+C82+C79+C29+C5+C6+C44</f>
        <v>4615228</v>
      </c>
      <c r="D87" s="550">
        <f>D86+D83+D82+D79+D29+D5+D6+D44</f>
        <v>4686619</v>
      </c>
      <c r="E87" s="503"/>
      <c r="F87" s="503"/>
      <c r="G87" s="503"/>
      <c r="H87" s="503"/>
      <c r="I87" s="503"/>
      <c r="J87" s="503"/>
      <c r="K87" s="503"/>
      <c r="L87" s="503"/>
      <c r="M87" s="503"/>
      <c r="N87" s="503"/>
      <c r="O87" s="503"/>
      <c r="P87" s="503"/>
      <c r="Q87" s="503"/>
      <c r="R87" s="503"/>
      <c r="S87" s="503"/>
      <c r="T87" s="503"/>
      <c r="U87" s="503"/>
      <c r="V87" s="503"/>
      <c r="W87" s="503"/>
      <c r="X87" s="503"/>
      <c r="Y87" s="503"/>
      <c r="Z87" s="503"/>
    </row>
    <row r="88" spans="1:26" ht="24.75" customHeight="1" x14ac:dyDescent="0.2">
      <c r="A88" s="520">
        <v>49</v>
      </c>
      <c r="B88" s="551" t="s">
        <v>282</v>
      </c>
      <c r="C88" s="552">
        <v>27147</v>
      </c>
      <c r="D88" s="552">
        <v>27147</v>
      </c>
      <c r="E88" s="503"/>
      <c r="F88" s="503"/>
      <c r="G88" s="503"/>
      <c r="H88" s="503"/>
      <c r="I88" s="503"/>
      <c r="J88" s="503"/>
      <c r="K88" s="503"/>
      <c r="L88" s="503"/>
      <c r="M88" s="503"/>
      <c r="N88" s="503"/>
      <c r="O88" s="503"/>
      <c r="P88" s="503"/>
      <c r="Q88" s="503"/>
      <c r="R88" s="503"/>
      <c r="S88" s="503"/>
      <c r="T88" s="503"/>
      <c r="U88" s="503"/>
      <c r="V88" s="503"/>
      <c r="W88" s="503"/>
      <c r="X88" s="503"/>
      <c r="Y88" s="503"/>
      <c r="Z88" s="503"/>
    </row>
    <row r="89" spans="1:26" ht="24.75" customHeight="1" x14ac:dyDescent="0.2">
      <c r="A89" s="520">
        <v>50</v>
      </c>
      <c r="B89" s="553" t="s">
        <v>283</v>
      </c>
      <c r="C89" s="552">
        <v>733101</v>
      </c>
      <c r="D89" s="552">
        <v>733101</v>
      </c>
      <c r="E89" s="503"/>
      <c r="F89" s="503"/>
      <c r="G89" s="503"/>
      <c r="H89" s="503"/>
      <c r="I89" s="503"/>
      <c r="J89" s="503"/>
      <c r="K89" s="503"/>
      <c r="L89" s="503"/>
      <c r="M89" s="503"/>
      <c r="N89" s="503"/>
      <c r="O89" s="503"/>
      <c r="P89" s="503"/>
      <c r="Q89" s="503"/>
      <c r="R89" s="503"/>
      <c r="S89" s="503"/>
      <c r="T89" s="503"/>
      <c r="U89" s="503"/>
      <c r="V89" s="503"/>
      <c r="W89" s="503"/>
      <c r="X89" s="503"/>
      <c r="Y89" s="503"/>
      <c r="Z89" s="503"/>
    </row>
    <row r="90" spans="1:26" ht="24.75" customHeight="1" x14ac:dyDescent="0.2">
      <c r="A90" s="520">
        <v>51</v>
      </c>
      <c r="B90" s="553" t="s">
        <v>328</v>
      </c>
      <c r="C90" s="552">
        <v>2600</v>
      </c>
      <c r="D90" s="552">
        <v>2600</v>
      </c>
      <c r="E90" s="503"/>
      <c r="F90" s="503"/>
      <c r="G90" s="503"/>
      <c r="H90" s="503"/>
      <c r="I90" s="503"/>
      <c r="J90" s="503"/>
      <c r="K90" s="503"/>
      <c r="L90" s="503"/>
      <c r="M90" s="503"/>
      <c r="N90" s="503"/>
      <c r="O90" s="503"/>
      <c r="P90" s="503"/>
      <c r="Q90" s="503"/>
      <c r="R90" s="503"/>
      <c r="S90" s="503"/>
      <c r="T90" s="503"/>
      <c r="U90" s="503"/>
      <c r="V90" s="503"/>
      <c r="W90" s="503"/>
      <c r="X90" s="503"/>
      <c r="Y90" s="503"/>
      <c r="Z90" s="503"/>
    </row>
    <row r="91" spans="1:26" ht="24.75" customHeight="1" x14ac:dyDescent="0.2">
      <c r="A91" s="520">
        <v>52</v>
      </c>
      <c r="B91" s="553" t="s">
        <v>435</v>
      </c>
      <c r="C91" s="552">
        <v>250000</v>
      </c>
      <c r="D91" s="552">
        <v>250000</v>
      </c>
      <c r="E91" s="503"/>
      <c r="F91" s="503"/>
      <c r="G91" s="503"/>
      <c r="H91" s="503"/>
      <c r="I91" s="503"/>
      <c r="J91" s="503"/>
      <c r="K91" s="503"/>
      <c r="L91" s="503"/>
      <c r="M91" s="503"/>
      <c r="N91" s="503"/>
      <c r="O91" s="503"/>
      <c r="P91" s="503"/>
      <c r="Q91" s="503"/>
      <c r="R91" s="503"/>
      <c r="S91" s="503"/>
      <c r="T91" s="503"/>
      <c r="U91" s="503"/>
      <c r="V91" s="503"/>
      <c r="W91" s="503"/>
      <c r="X91" s="503"/>
      <c r="Y91" s="503"/>
      <c r="Z91" s="503"/>
    </row>
    <row r="92" spans="1:26" ht="24.75" customHeight="1" x14ac:dyDescent="0.2">
      <c r="A92" s="520">
        <v>53</v>
      </c>
      <c r="B92" s="554" t="s">
        <v>529</v>
      </c>
      <c r="C92" s="525">
        <v>1012848</v>
      </c>
      <c r="D92" s="525">
        <v>1012848</v>
      </c>
      <c r="E92" s="503"/>
      <c r="F92" s="503"/>
      <c r="G92" s="503"/>
      <c r="H92" s="503"/>
      <c r="I92" s="503"/>
      <c r="J92" s="503"/>
      <c r="K92" s="503"/>
      <c r="L92" s="503"/>
      <c r="M92" s="503"/>
      <c r="N92" s="503"/>
      <c r="O92" s="503"/>
      <c r="P92" s="503"/>
      <c r="Q92" s="503"/>
      <c r="R92" s="503"/>
      <c r="S92" s="503"/>
      <c r="T92" s="503"/>
      <c r="U92" s="503"/>
      <c r="V92" s="503"/>
      <c r="W92" s="503"/>
      <c r="X92" s="503"/>
      <c r="Y92" s="503"/>
      <c r="Z92" s="503"/>
    </row>
    <row r="93" spans="1:26" ht="19.5" customHeight="1" x14ac:dyDescent="0.2">
      <c r="A93" s="520">
        <v>54</v>
      </c>
      <c r="B93" s="555" t="s">
        <v>530</v>
      </c>
      <c r="C93" s="528">
        <f>C92+C87</f>
        <v>5628076</v>
      </c>
      <c r="D93" s="528">
        <f>D92+D87</f>
        <v>5699467</v>
      </c>
      <c r="E93" s="516"/>
      <c r="F93" s="516"/>
      <c r="G93" s="516"/>
      <c r="H93" s="516"/>
      <c r="I93" s="516"/>
      <c r="J93" s="516"/>
      <c r="K93" s="516"/>
      <c r="L93" s="516"/>
      <c r="M93" s="516"/>
      <c r="N93" s="516"/>
      <c r="O93" s="516"/>
      <c r="P93" s="516"/>
      <c r="Q93" s="516"/>
      <c r="R93" s="516"/>
      <c r="S93" s="516"/>
      <c r="T93" s="516"/>
      <c r="U93" s="516"/>
      <c r="V93" s="516"/>
      <c r="W93" s="516"/>
      <c r="X93" s="516"/>
      <c r="Y93" s="516"/>
      <c r="Z93" s="516"/>
    </row>
    <row r="94" spans="1:26" x14ac:dyDescent="0.2">
      <c r="A94" s="498"/>
      <c r="B94" s="517"/>
      <c r="C94" s="517"/>
      <c r="D94" s="517"/>
      <c r="E94" s="517"/>
      <c r="F94" s="517"/>
      <c r="G94" s="517"/>
      <c r="H94" s="517"/>
      <c r="I94" s="517"/>
      <c r="J94" s="517"/>
      <c r="K94" s="517"/>
      <c r="L94" s="517"/>
      <c r="M94" s="517"/>
      <c r="N94" s="517"/>
      <c r="O94" s="517"/>
      <c r="P94" s="517"/>
      <c r="Q94" s="517"/>
      <c r="R94" s="517"/>
      <c r="S94" s="517"/>
      <c r="T94" s="517"/>
      <c r="U94" s="517"/>
      <c r="V94" s="517"/>
      <c r="W94" s="517"/>
      <c r="X94" s="517"/>
      <c r="Y94" s="517"/>
      <c r="Z94" s="517"/>
    </row>
    <row r="95" spans="1:26" x14ac:dyDescent="0.2">
      <c r="A95" s="498"/>
      <c r="B95" s="517"/>
      <c r="C95" s="517"/>
      <c r="D95" s="518"/>
      <c r="E95" s="517"/>
      <c r="F95" s="517"/>
      <c r="G95" s="517"/>
      <c r="H95" s="517"/>
      <c r="I95" s="517"/>
      <c r="J95" s="517"/>
      <c r="K95" s="517"/>
      <c r="L95" s="517"/>
      <c r="M95" s="517"/>
      <c r="N95" s="517"/>
      <c r="O95" s="517"/>
      <c r="P95" s="517"/>
      <c r="Q95" s="517"/>
      <c r="R95" s="517"/>
      <c r="S95" s="517"/>
      <c r="T95" s="517"/>
      <c r="U95" s="517"/>
      <c r="V95" s="517"/>
      <c r="W95" s="517"/>
      <c r="X95" s="517"/>
      <c r="Y95" s="517"/>
      <c r="Z95" s="517"/>
    </row>
    <row r="96" spans="1:26" x14ac:dyDescent="0.2">
      <c r="A96" s="498"/>
      <c r="B96" s="517"/>
      <c r="C96" s="517"/>
      <c r="D96" s="519"/>
      <c r="E96" s="517"/>
      <c r="F96" s="517"/>
      <c r="G96" s="517"/>
      <c r="H96" s="517"/>
      <c r="I96" s="517"/>
      <c r="J96" s="517"/>
      <c r="K96" s="517"/>
      <c r="L96" s="517"/>
      <c r="M96" s="517"/>
      <c r="N96" s="517"/>
      <c r="O96" s="517"/>
      <c r="P96" s="517"/>
      <c r="Q96" s="517"/>
      <c r="R96" s="517"/>
      <c r="S96" s="517"/>
      <c r="T96" s="517"/>
      <c r="U96" s="517"/>
      <c r="V96" s="517"/>
      <c r="W96" s="517"/>
      <c r="X96" s="517"/>
      <c r="Y96" s="517"/>
      <c r="Z96" s="517"/>
    </row>
  </sheetData>
  <mergeCells count="3">
    <mergeCell ref="A1:B1"/>
    <mergeCell ref="A2:B2"/>
    <mergeCell ref="AD7:AG7"/>
  </mergeCells>
  <phoneticPr fontId="0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70" fitToHeight="0" orientation="portrait" r:id="rId1"/>
  <headerFooter alignWithMargins="0"/>
  <rowBreaks count="1" manualBreakCount="1">
    <brk id="44" max="2" man="1"/>
  </rowBreaks>
  <colBreaks count="1" manualBreakCount="1">
    <brk id="4" max="10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0"/>
  <sheetViews>
    <sheetView topLeftCell="A26" zoomScaleNormal="100" zoomScaleSheetLayoutView="75" workbookViewId="0">
      <selection activeCell="E43" sqref="E43"/>
    </sheetView>
  </sheetViews>
  <sheetFormatPr defaultColWidth="9.140625" defaultRowHeight="15" x14ac:dyDescent="0.25"/>
  <cols>
    <col min="1" max="1" width="9.140625" style="175" customWidth="1"/>
    <col min="2" max="2" width="44" style="175" customWidth="1"/>
    <col min="3" max="4" width="23.7109375" style="175" customWidth="1"/>
    <col min="5" max="5" width="24.42578125" style="175" customWidth="1"/>
    <col min="6" max="6" width="17" style="175" customWidth="1"/>
    <col min="7" max="7" width="27.28515625" style="175" customWidth="1"/>
    <col min="8" max="8" width="9.140625" style="175"/>
    <col min="9" max="9" width="7.42578125" style="175" customWidth="1"/>
    <col min="10" max="12" width="9.140625" style="175"/>
    <col min="13" max="13" width="7.7109375" style="175" customWidth="1"/>
    <col min="14" max="14" width="8" style="175" customWidth="1"/>
    <col min="15" max="15" width="7.85546875" style="175" customWidth="1"/>
    <col min="16" max="16" width="8.140625" style="175" customWidth="1"/>
    <col min="17" max="17" width="7.7109375" style="175" customWidth="1"/>
    <col min="18" max="16384" width="9.140625" style="175"/>
  </cols>
  <sheetData>
    <row r="1" spans="1:7" x14ac:dyDescent="0.25">
      <c r="C1" s="566" t="s">
        <v>453</v>
      </c>
      <c r="D1" s="494"/>
    </row>
    <row r="2" spans="1:7" ht="16.5" thickBot="1" x14ac:dyDescent="0.3">
      <c r="A2" s="724" t="s">
        <v>373</v>
      </c>
      <c r="B2" s="724"/>
      <c r="C2" s="724"/>
      <c r="D2" s="724"/>
      <c r="E2" s="724"/>
      <c r="F2" s="724"/>
      <c r="G2" s="724"/>
    </row>
    <row r="3" spans="1:7" ht="29.25" thickBot="1" x14ac:dyDescent="0.3">
      <c r="A3" s="575" t="s">
        <v>167</v>
      </c>
      <c r="B3" s="4" t="s">
        <v>168</v>
      </c>
      <c r="C3" s="4" t="s">
        <v>370</v>
      </c>
      <c r="D3" s="4" t="s">
        <v>447</v>
      </c>
      <c r="E3" s="4" t="s">
        <v>267</v>
      </c>
      <c r="F3" s="4" t="s">
        <v>169</v>
      </c>
      <c r="G3" s="123" t="s">
        <v>170</v>
      </c>
    </row>
    <row r="4" spans="1:7" ht="16.5" thickBot="1" x14ac:dyDescent="0.3">
      <c r="A4" s="348"/>
      <c r="B4" s="349"/>
      <c r="C4" s="349"/>
      <c r="D4" s="349"/>
      <c r="E4" s="5"/>
      <c r="F4" s="5"/>
      <c r="G4" s="6" t="s">
        <v>171</v>
      </c>
    </row>
    <row r="5" spans="1:7" ht="17.25" customHeight="1" thickBot="1" x14ac:dyDescent="0.3">
      <c r="A5" s="333" t="s">
        <v>172</v>
      </c>
      <c r="B5" s="725" t="s">
        <v>173</v>
      </c>
      <c r="C5" s="725"/>
      <c r="D5" s="725"/>
      <c r="E5" s="726"/>
      <c r="F5" s="726"/>
      <c r="G5" s="727"/>
    </row>
    <row r="6" spans="1:7" ht="33.75" customHeight="1" x14ac:dyDescent="0.25">
      <c r="A6" s="382">
        <v>1</v>
      </c>
      <c r="B6" s="335" t="s">
        <v>374</v>
      </c>
      <c r="C6" s="474">
        <v>46400</v>
      </c>
      <c r="D6" s="474">
        <v>46400</v>
      </c>
      <c r="E6" s="474">
        <v>46400</v>
      </c>
      <c r="F6" s="386"/>
      <c r="G6" s="386" t="s">
        <v>375</v>
      </c>
    </row>
    <row r="7" spans="1:7" ht="31.5" customHeight="1" thickBot="1" x14ac:dyDescent="0.3">
      <c r="A7" s="383">
        <v>2</v>
      </c>
      <c r="B7" s="335" t="s">
        <v>376</v>
      </c>
      <c r="C7" s="336">
        <v>600</v>
      </c>
      <c r="D7" s="336">
        <v>600</v>
      </c>
      <c r="E7" s="336">
        <v>600</v>
      </c>
      <c r="F7" s="386"/>
      <c r="G7" s="386" t="s">
        <v>375</v>
      </c>
    </row>
    <row r="8" spans="1:7" ht="16.5" thickBot="1" x14ac:dyDescent="0.3">
      <c r="A8" s="350"/>
      <c r="B8" s="138" t="s">
        <v>174</v>
      </c>
      <c r="C8" s="139">
        <f>SUM(C6:C7)</f>
        <v>47000</v>
      </c>
      <c r="D8" s="139">
        <f>SUM(D6:D7)</f>
        <v>47000</v>
      </c>
      <c r="E8" s="139">
        <f>SUM(E6:E7)</f>
        <v>47000</v>
      </c>
      <c r="F8" s="139">
        <f>SUM(F6:F7)</f>
        <v>0</v>
      </c>
      <c r="G8" s="140"/>
    </row>
    <row r="9" spans="1:7" s="176" customFormat="1" ht="15.75" x14ac:dyDescent="0.25">
      <c r="A9" s="351"/>
      <c r="B9" s="149"/>
      <c r="C9" s="150"/>
      <c r="D9" s="150"/>
      <c r="E9" s="150"/>
      <c r="F9" s="150"/>
      <c r="G9" s="151"/>
    </row>
    <row r="10" spans="1:7" ht="16.5" thickBot="1" x14ac:dyDescent="0.3">
      <c r="A10" s="352"/>
      <c r="B10" s="152"/>
      <c r="C10" s="153"/>
      <c r="D10" s="153"/>
      <c r="E10" s="153"/>
      <c r="F10" s="153"/>
      <c r="G10" s="154"/>
    </row>
    <row r="11" spans="1:7" ht="29.25" thickBot="1" x14ac:dyDescent="0.3">
      <c r="A11" s="576" t="s">
        <v>167</v>
      </c>
      <c r="B11" s="577" t="s">
        <v>168</v>
      </c>
      <c r="C11" s="577" t="s">
        <v>370</v>
      </c>
      <c r="D11" s="4" t="s">
        <v>447</v>
      </c>
      <c r="E11" s="577" t="s">
        <v>267</v>
      </c>
      <c r="F11" s="577" t="s">
        <v>169</v>
      </c>
      <c r="G11" s="578" t="s">
        <v>170</v>
      </c>
    </row>
    <row r="12" spans="1:7" ht="16.5" thickBot="1" x14ac:dyDescent="0.3">
      <c r="A12" s="353"/>
      <c r="B12" s="354"/>
      <c r="C12" s="354"/>
      <c r="D12" s="354"/>
      <c r="E12" s="135"/>
      <c r="F12" s="135"/>
      <c r="G12" s="136" t="s">
        <v>171</v>
      </c>
    </row>
    <row r="13" spans="1:7" ht="18.75" thickBot="1" x14ac:dyDescent="0.3">
      <c r="A13" s="229" t="s">
        <v>175</v>
      </c>
      <c r="B13" s="728" t="s">
        <v>176</v>
      </c>
      <c r="C13" s="728"/>
      <c r="D13" s="728"/>
      <c r="E13" s="729"/>
      <c r="F13" s="729"/>
      <c r="G13" s="730"/>
    </row>
    <row r="14" spans="1:7" ht="15.75" x14ac:dyDescent="0.25">
      <c r="A14" s="384">
        <v>1</v>
      </c>
      <c r="B14" s="475" t="s">
        <v>377</v>
      </c>
      <c r="C14" s="407">
        <v>3200</v>
      </c>
      <c r="D14" s="407">
        <v>3200</v>
      </c>
      <c r="E14" s="408">
        <v>3200</v>
      </c>
      <c r="F14" s="133"/>
      <c r="G14" s="134"/>
    </row>
    <row r="15" spans="1:7" ht="16.5" thickBot="1" x14ac:dyDescent="0.3">
      <c r="A15" s="355"/>
      <c r="B15" s="476"/>
      <c r="C15" s="477"/>
      <c r="D15" s="477"/>
      <c r="E15" s="478"/>
      <c r="F15" s="157"/>
      <c r="G15" s="177"/>
    </row>
    <row r="16" spans="1:7" ht="32.25" customHeight="1" thickBot="1" x14ac:dyDescent="0.3">
      <c r="A16" s="356"/>
      <c r="B16" s="138" t="s">
        <v>174</v>
      </c>
      <c r="C16" s="139">
        <f>C14</f>
        <v>3200</v>
      </c>
      <c r="D16" s="139">
        <f>D14</f>
        <v>3200</v>
      </c>
      <c r="E16" s="139">
        <f>E14</f>
        <v>3200</v>
      </c>
      <c r="F16" s="139">
        <f>F14</f>
        <v>0</v>
      </c>
      <c r="G16" s="140"/>
    </row>
    <row r="17" spans="1:7" ht="32.25" customHeight="1" thickBot="1" x14ac:dyDescent="0.3">
      <c r="A17" s="576" t="s">
        <v>167</v>
      </c>
      <c r="B17" s="577" t="s">
        <v>168</v>
      </c>
      <c r="C17" s="577" t="s">
        <v>370</v>
      </c>
      <c r="D17" s="4" t="s">
        <v>447</v>
      </c>
      <c r="E17" s="577" t="s">
        <v>267</v>
      </c>
      <c r="F17" s="577" t="s">
        <v>169</v>
      </c>
      <c r="G17" s="578" t="s">
        <v>170</v>
      </c>
    </row>
    <row r="18" spans="1:7" ht="16.5" thickBot="1" x14ac:dyDescent="0.3">
      <c r="A18" s="357"/>
      <c r="B18" s="358"/>
      <c r="C18" s="358"/>
      <c r="D18" s="358"/>
      <c r="E18" s="137"/>
      <c r="F18" s="137"/>
      <c r="G18" s="136" t="s">
        <v>171</v>
      </c>
    </row>
    <row r="19" spans="1:7" ht="16.5" thickBot="1" x14ac:dyDescent="0.3">
      <c r="A19" s="229" t="s">
        <v>177</v>
      </c>
      <c r="B19" s="728" t="s">
        <v>178</v>
      </c>
      <c r="C19" s="731"/>
      <c r="D19" s="731"/>
      <c r="E19" s="732"/>
      <c r="F19" s="732"/>
      <c r="G19" s="733"/>
    </row>
    <row r="20" spans="1:7" ht="31.5" x14ac:dyDescent="0.25">
      <c r="A20" s="479">
        <v>1</v>
      </c>
      <c r="B20" s="404" t="s">
        <v>242</v>
      </c>
      <c r="C20" s="364">
        <v>3000</v>
      </c>
      <c r="D20" s="364">
        <v>3000</v>
      </c>
      <c r="E20" s="364">
        <v>3000</v>
      </c>
      <c r="F20" s="364"/>
      <c r="G20" s="405"/>
    </row>
    <row r="21" spans="1:7" ht="15.75" x14ac:dyDescent="0.25">
      <c r="A21" s="479">
        <v>2</v>
      </c>
      <c r="B21" s="406" t="s">
        <v>180</v>
      </c>
      <c r="C21" s="407">
        <v>120</v>
      </c>
      <c r="D21" s="407">
        <v>120</v>
      </c>
      <c r="E21" s="407">
        <v>120</v>
      </c>
      <c r="F21" s="408"/>
      <c r="G21" s="405"/>
    </row>
    <row r="22" spans="1:7" ht="47.25" x14ac:dyDescent="0.25">
      <c r="A22" s="479">
        <v>3</v>
      </c>
      <c r="B22" s="203" t="s">
        <v>313</v>
      </c>
      <c r="C22" s="407">
        <v>594828</v>
      </c>
      <c r="D22" s="407">
        <v>624828</v>
      </c>
      <c r="E22" s="407">
        <v>119977</v>
      </c>
      <c r="F22" s="408">
        <v>504851</v>
      </c>
      <c r="G22" s="385" t="s">
        <v>516</v>
      </c>
    </row>
    <row r="23" spans="1:7" ht="31.5" x14ac:dyDescent="0.25">
      <c r="A23" s="479">
        <v>4</v>
      </c>
      <c r="B23" s="203" t="s">
        <v>314</v>
      </c>
      <c r="C23" s="409">
        <v>186760</v>
      </c>
      <c r="D23" s="409">
        <v>186760</v>
      </c>
      <c r="E23" s="407">
        <v>45000</v>
      </c>
      <c r="F23" s="408">
        <v>141760</v>
      </c>
      <c r="G23" s="385" t="s">
        <v>546</v>
      </c>
    </row>
    <row r="24" spans="1:7" ht="15.75" x14ac:dyDescent="0.25">
      <c r="A24" s="479">
        <v>5</v>
      </c>
      <c r="B24" s="203" t="s">
        <v>317</v>
      </c>
      <c r="C24" s="409">
        <v>79637</v>
      </c>
      <c r="D24" s="409">
        <v>79637</v>
      </c>
      <c r="E24" s="407"/>
      <c r="F24" s="408">
        <v>79637</v>
      </c>
      <c r="G24" s="385" t="s">
        <v>327</v>
      </c>
    </row>
    <row r="25" spans="1:7" ht="31.5" x14ac:dyDescent="0.25">
      <c r="A25" s="479">
        <v>6</v>
      </c>
      <c r="B25" s="203" t="s">
        <v>315</v>
      </c>
      <c r="C25" s="407">
        <v>698545</v>
      </c>
      <c r="D25" s="407">
        <v>698545</v>
      </c>
      <c r="E25" s="407">
        <v>80000</v>
      </c>
      <c r="F25" s="408">
        <v>618545</v>
      </c>
      <c r="G25" s="385" t="s">
        <v>450</v>
      </c>
    </row>
    <row r="26" spans="1:7" ht="31.5" x14ac:dyDescent="0.25">
      <c r="A26" s="479">
        <v>7</v>
      </c>
      <c r="B26" s="203" t="s">
        <v>318</v>
      </c>
      <c r="C26" s="407">
        <v>232921</v>
      </c>
      <c r="D26" s="407">
        <v>232921</v>
      </c>
      <c r="E26" s="407"/>
      <c r="F26" s="408">
        <v>232921</v>
      </c>
      <c r="G26" s="385" t="s">
        <v>326</v>
      </c>
    </row>
    <row r="27" spans="1:7" ht="15.75" x14ac:dyDescent="0.25">
      <c r="A27" s="479">
        <v>8</v>
      </c>
      <c r="B27" s="203" t="s">
        <v>378</v>
      </c>
      <c r="C27" s="407">
        <v>75690</v>
      </c>
      <c r="D27" s="407">
        <v>60690</v>
      </c>
      <c r="E27" s="407"/>
      <c r="F27" s="408">
        <v>60690</v>
      </c>
      <c r="G27" s="385" t="s">
        <v>513</v>
      </c>
    </row>
    <row r="28" spans="1:7" ht="47.25" x14ac:dyDescent="0.25">
      <c r="A28" s="479">
        <v>9</v>
      </c>
      <c r="B28" s="203" t="s">
        <v>379</v>
      </c>
      <c r="C28" s="407">
        <v>429502</v>
      </c>
      <c r="D28" s="407">
        <v>384502</v>
      </c>
      <c r="E28" s="407"/>
      <c r="F28" s="408">
        <v>399750</v>
      </c>
      <c r="G28" s="385" t="s">
        <v>514</v>
      </c>
    </row>
    <row r="29" spans="1:7" ht="15.75" x14ac:dyDescent="0.25">
      <c r="A29" s="479">
        <v>10</v>
      </c>
      <c r="B29" s="203" t="s">
        <v>321</v>
      </c>
      <c r="C29" s="407">
        <v>16937</v>
      </c>
      <c r="D29" s="407">
        <v>16937</v>
      </c>
      <c r="E29" s="407"/>
      <c r="F29" s="408">
        <v>16937</v>
      </c>
      <c r="G29" s="385" t="s">
        <v>325</v>
      </c>
    </row>
    <row r="30" spans="1:7" ht="31.5" x14ac:dyDescent="0.25">
      <c r="A30" s="479">
        <v>11</v>
      </c>
      <c r="B30" s="203" t="s">
        <v>322</v>
      </c>
      <c r="C30" s="407">
        <v>27956</v>
      </c>
      <c r="D30" s="407">
        <v>27956</v>
      </c>
      <c r="E30" s="407"/>
      <c r="F30" s="408">
        <v>27956</v>
      </c>
      <c r="G30" s="385" t="s">
        <v>292</v>
      </c>
    </row>
    <row r="31" spans="1:7" ht="15.75" x14ac:dyDescent="0.25">
      <c r="A31" s="479">
        <v>12</v>
      </c>
      <c r="B31" s="204" t="s">
        <v>323</v>
      </c>
      <c r="C31" s="407">
        <v>9000</v>
      </c>
      <c r="D31" s="407">
        <v>9000</v>
      </c>
      <c r="E31" s="407"/>
      <c r="F31" s="408">
        <v>9000</v>
      </c>
      <c r="G31" s="385" t="s">
        <v>324</v>
      </c>
    </row>
    <row r="32" spans="1:7" ht="15.75" x14ac:dyDescent="0.25">
      <c r="A32" s="479">
        <v>13</v>
      </c>
      <c r="B32" s="204" t="s">
        <v>380</v>
      </c>
      <c r="C32" s="407">
        <v>19558</v>
      </c>
      <c r="D32" s="407">
        <v>19558</v>
      </c>
      <c r="E32" s="407">
        <v>4889</v>
      </c>
      <c r="F32" s="408">
        <v>14669</v>
      </c>
      <c r="G32" s="385" t="s">
        <v>381</v>
      </c>
    </row>
    <row r="33" spans="1:7" ht="15.75" x14ac:dyDescent="0.25">
      <c r="A33" s="479">
        <v>14</v>
      </c>
      <c r="B33" s="204" t="s">
        <v>382</v>
      </c>
      <c r="C33" s="407">
        <v>152274</v>
      </c>
      <c r="D33" s="407">
        <v>152274</v>
      </c>
      <c r="E33" s="407"/>
      <c r="F33" s="408">
        <v>152274</v>
      </c>
      <c r="G33" s="385" t="s">
        <v>383</v>
      </c>
    </row>
    <row r="34" spans="1:7" ht="15.75" x14ac:dyDescent="0.25">
      <c r="A34" s="479">
        <v>15</v>
      </c>
      <c r="B34" s="204" t="s">
        <v>384</v>
      </c>
      <c r="C34" s="407">
        <v>94596</v>
      </c>
      <c r="D34" s="407">
        <v>94596</v>
      </c>
      <c r="E34" s="407"/>
      <c r="F34" s="408">
        <v>94596</v>
      </c>
      <c r="G34" s="385" t="s">
        <v>385</v>
      </c>
    </row>
    <row r="35" spans="1:7" ht="15.75" x14ac:dyDescent="0.25">
      <c r="A35" s="479">
        <v>16</v>
      </c>
      <c r="B35" s="204" t="s">
        <v>386</v>
      </c>
      <c r="C35" s="407">
        <v>90000</v>
      </c>
      <c r="D35" s="407">
        <v>90000</v>
      </c>
      <c r="E35" s="407"/>
      <c r="F35" s="408">
        <v>90000</v>
      </c>
      <c r="G35" s="385" t="s">
        <v>387</v>
      </c>
    </row>
    <row r="36" spans="1:7" ht="51" customHeight="1" x14ac:dyDescent="0.25">
      <c r="A36" s="479">
        <v>17</v>
      </c>
      <c r="B36" s="488" t="s">
        <v>446</v>
      </c>
      <c r="C36" s="407">
        <v>350935</v>
      </c>
      <c r="D36" s="407">
        <v>380935</v>
      </c>
      <c r="E36" s="407">
        <v>245853</v>
      </c>
      <c r="F36" s="408">
        <v>135082</v>
      </c>
      <c r="G36" s="385" t="s">
        <v>515</v>
      </c>
    </row>
    <row r="37" spans="1:7" ht="15.75" x14ac:dyDescent="0.25">
      <c r="A37" s="479">
        <v>18</v>
      </c>
      <c r="B37" s="410" t="s">
        <v>280</v>
      </c>
      <c r="C37" s="407">
        <v>20000</v>
      </c>
      <c r="D37" s="407">
        <v>20000</v>
      </c>
      <c r="E37" s="407">
        <v>20000</v>
      </c>
      <c r="F37" s="408"/>
      <c r="G37" s="385"/>
    </row>
    <row r="38" spans="1:7" ht="15.75" x14ac:dyDescent="0.25">
      <c r="A38" s="480"/>
      <c r="B38" s="411" t="s">
        <v>388</v>
      </c>
      <c r="C38" s="407"/>
      <c r="D38" s="407"/>
      <c r="E38" s="407"/>
      <c r="F38" s="408"/>
      <c r="G38" s="385"/>
    </row>
    <row r="39" spans="1:7" ht="15.75" x14ac:dyDescent="0.25">
      <c r="A39" s="480"/>
      <c r="B39" s="411" t="s">
        <v>389</v>
      </c>
      <c r="C39" s="407">
        <v>300</v>
      </c>
      <c r="D39" s="407">
        <v>300</v>
      </c>
      <c r="E39" s="407">
        <v>300</v>
      </c>
      <c r="F39" s="408"/>
      <c r="G39" s="385"/>
    </row>
    <row r="40" spans="1:7" ht="15.75" x14ac:dyDescent="0.25">
      <c r="A40" s="480"/>
      <c r="B40" s="411" t="s">
        <v>390</v>
      </c>
      <c r="C40" s="407">
        <v>607</v>
      </c>
      <c r="D40" s="407">
        <v>607</v>
      </c>
      <c r="E40" s="407">
        <v>607</v>
      </c>
      <c r="F40" s="408"/>
      <c r="G40" s="385"/>
    </row>
    <row r="41" spans="1:7" ht="15.75" x14ac:dyDescent="0.25">
      <c r="A41" s="480"/>
      <c r="B41" s="411" t="s">
        <v>391</v>
      </c>
      <c r="C41" s="407">
        <v>417</v>
      </c>
      <c r="D41" s="407">
        <v>417</v>
      </c>
      <c r="E41" s="407">
        <v>417</v>
      </c>
      <c r="F41" s="408"/>
      <c r="G41" s="385"/>
    </row>
    <row r="42" spans="1:7" ht="15.75" x14ac:dyDescent="0.25">
      <c r="A42" s="480"/>
      <c r="B42" s="411" t="s">
        <v>281</v>
      </c>
      <c r="C42" s="407"/>
      <c r="D42" s="407">
        <v>8770</v>
      </c>
      <c r="E42" s="407">
        <v>8770</v>
      </c>
      <c r="F42" s="408"/>
      <c r="G42" s="385"/>
    </row>
    <row r="43" spans="1:7" ht="15.75" x14ac:dyDescent="0.25">
      <c r="A43" s="480"/>
      <c r="B43" s="411" t="s">
        <v>449</v>
      </c>
      <c r="C43" s="562">
        <v>180</v>
      </c>
      <c r="D43" s="562">
        <v>180</v>
      </c>
      <c r="E43" s="562">
        <v>180</v>
      </c>
      <c r="F43" s="563"/>
      <c r="G43" s="564"/>
    </row>
    <row r="44" spans="1:7" ht="16.5" thickBot="1" x14ac:dyDescent="0.3">
      <c r="A44" s="480"/>
      <c r="B44" s="412" t="s">
        <v>448</v>
      </c>
      <c r="C44" s="413">
        <v>2223</v>
      </c>
      <c r="D44" s="413">
        <v>2223</v>
      </c>
      <c r="E44" s="413">
        <v>2223</v>
      </c>
      <c r="F44" s="414"/>
      <c r="G44" s="415"/>
    </row>
    <row r="45" spans="1:7" ht="32.25" thickBot="1" x14ac:dyDescent="0.3">
      <c r="A45" s="480"/>
      <c r="B45" s="203" t="s">
        <v>532</v>
      </c>
      <c r="C45" s="684">
        <v>2500</v>
      </c>
      <c r="D45" s="684">
        <v>2500</v>
      </c>
      <c r="E45" s="684">
        <v>2500</v>
      </c>
      <c r="F45" s="685"/>
      <c r="G45" s="686"/>
    </row>
    <row r="46" spans="1:7" ht="16.5" thickBot="1" x14ac:dyDescent="0.3">
      <c r="A46" s="141"/>
      <c r="B46" s="416" t="s">
        <v>174</v>
      </c>
      <c r="C46" s="9">
        <f>SUM(C20:C37)</f>
        <v>3082259</v>
      </c>
      <c r="D46" s="9">
        <f>SUM(D20:D37)</f>
        <v>3082259</v>
      </c>
      <c r="E46" s="9">
        <f>SUM(E20:E37)</f>
        <v>518839</v>
      </c>
      <c r="F46" s="9">
        <f>SUM(F20:F37)</f>
        <v>2578668</v>
      </c>
      <c r="G46" s="417"/>
    </row>
    <row r="47" spans="1:7" ht="18.75" x14ac:dyDescent="0.25">
      <c r="A47" s="115"/>
      <c r="B47" s="178"/>
      <c r="C47" s="179"/>
      <c r="D47" s="179"/>
      <c r="E47" s="178"/>
      <c r="F47" s="178"/>
      <c r="G47" s="178"/>
    </row>
    <row r="48" spans="1:7" ht="18.75" x14ac:dyDescent="0.25">
      <c r="A48" s="115"/>
      <c r="B48" s="178"/>
      <c r="C48" s="179"/>
      <c r="D48" s="179"/>
      <c r="E48" s="178"/>
      <c r="F48" s="178"/>
      <c r="G48" s="178"/>
    </row>
    <row r="49" spans="2:7" ht="19.5" x14ac:dyDescent="0.3">
      <c r="B49" s="180"/>
      <c r="C49" s="181"/>
      <c r="D49" s="565"/>
      <c r="E49" s="181"/>
      <c r="F49" s="181"/>
      <c r="G49" s="181"/>
    </row>
    <row r="50" spans="2:7" x14ac:dyDescent="0.25">
      <c r="B50" s="182"/>
      <c r="D50" s="641">
        <f>SUM(D48:D49)</f>
        <v>0</v>
      </c>
    </row>
  </sheetData>
  <mergeCells count="4">
    <mergeCell ref="A2:G2"/>
    <mergeCell ref="B5:G5"/>
    <mergeCell ref="B13:G13"/>
    <mergeCell ref="B19:G19"/>
  </mergeCells>
  <printOptions horizontalCentered="1"/>
  <pageMargins left="0.19685039370078741" right="0.19685039370078741" top="0.59055118110236227" bottom="0.59055118110236227" header="0.51181102362204722" footer="0.51181102362204722"/>
  <pageSetup paperSize="9" scale="5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00000"/>
  </sheetPr>
  <dimension ref="A1:G38"/>
  <sheetViews>
    <sheetView zoomScaleNormal="100" zoomScaleSheetLayoutView="75" workbookViewId="0">
      <selection activeCell="E18" sqref="E18"/>
    </sheetView>
  </sheetViews>
  <sheetFormatPr defaultColWidth="9.140625" defaultRowHeight="12.75" x14ac:dyDescent="0.2"/>
  <cols>
    <col min="1" max="1" width="4.7109375" style="1" customWidth="1"/>
    <col min="2" max="2" width="44.7109375" style="1" customWidth="1"/>
    <col min="3" max="4" width="23.7109375" style="1" customWidth="1"/>
    <col min="5" max="5" width="16.7109375" style="1" customWidth="1"/>
    <col min="6" max="6" width="15" style="1" customWidth="1"/>
    <col min="7" max="7" width="17.7109375" style="1" customWidth="1"/>
    <col min="8" max="8" width="9.140625" style="1"/>
    <col min="9" max="9" width="7.42578125" style="1" customWidth="1"/>
    <col min="10" max="12" width="9.140625" style="1"/>
    <col min="13" max="13" width="7.7109375" style="1" customWidth="1"/>
    <col min="14" max="14" width="8" style="1" customWidth="1"/>
    <col min="15" max="15" width="7.85546875" style="1" customWidth="1"/>
    <col min="16" max="16" width="8.140625" style="1" customWidth="1"/>
    <col min="17" max="17" width="7.7109375" style="1" customWidth="1"/>
    <col min="18" max="16384" width="9.140625" style="1"/>
  </cols>
  <sheetData>
    <row r="1" spans="1:7" ht="19.5" customHeight="1" x14ac:dyDescent="0.2">
      <c r="A1" s="734" t="s">
        <v>451</v>
      </c>
      <c r="B1" s="734"/>
      <c r="C1" s="734"/>
      <c r="D1" s="734"/>
      <c r="E1" s="734"/>
      <c r="F1" s="734"/>
      <c r="G1" s="734"/>
    </row>
    <row r="2" spans="1:7" ht="21.75" customHeight="1" x14ac:dyDescent="0.25">
      <c r="A2" s="724" t="s">
        <v>392</v>
      </c>
      <c r="B2" s="724"/>
      <c r="C2" s="724"/>
      <c r="D2" s="724"/>
      <c r="E2" s="724"/>
      <c r="F2" s="724"/>
      <c r="G2" s="724"/>
    </row>
    <row r="3" spans="1:7" ht="12" customHeight="1" thickBot="1" x14ac:dyDescent="0.3">
      <c r="A3" s="709"/>
      <c r="B3" s="709"/>
      <c r="C3" s="709"/>
      <c r="D3" s="709"/>
      <c r="E3" s="706"/>
      <c r="F3" s="706"/>
      <c r="G3" s="706"/>
    </row>
    <row r="4" spans="1:7" s="8" customFormat="1" ht="45" customHeight="1" x14ac:dyDescent="0.2">
      <c r="A4" s="604" t="s">
        <v>167</v>
      </c>
      <c r="B4" s="605" t="s">
        <v>168</v>
      </c>
      <c r="C4" s="605" t="s">
        <v>370</v>
      </c>
      <c r="D4" s="605" t="s">
        <v>447</v>
      </c>
      <c r="E4" s="605" t="s">
        <v>267</v>
      </c>
      <c r="F4" s="605" t="s">
        <v>169</v>
      </c>
      <c r="G4" s="606" t="s">
        <v>170</v>
      </c>
    </row>
    <row r="5" spans="1:7" ht="17.25" customHeight="1" x14ac:dyDescent="0.2">
      <c r="A5" s="607"/>
      <c r="B5" s="608"/>
      <c r="C5" s="608"/>
      <c r="D5" s="608"/>
      <c r="E5" s="609"/>
      <c r="F5" s="609"/>
      <c r="G5" s="610" t="s">
        <v>171</v>
      </c>
    </row>
    <row r="6" spans="1:7" ht="20.25" customHeight="1" x14ac:dyDescent="0.2">
      <c r="A6" s="611" t="s">
        <v>266</v>
      </c>
      <c r="B6" s="735" t="s">
        <v>181</v>
      </c>
      <c r="C6" s="735"/>
      <c r="D6" s="735"/>
      <c r="E6" s="736"/>
      <c r="F6" s="736"/>
      <c r="G6" s="737"/>
    </row>
    <row r="7" spans="1:7" ht="71.25" customHeight="1" x14ac:dyDescent="0.2">
      <c r="A7" s="334">
        <v>1</v>
      </c>
      <c r="B7" s="335" t="s">
        <v>290</v>
      </c>
      <c r="C7" s="336">
        <v>80000</v>
      </c>
      <c r="D7" s="336">
        <v>80000</v>
      </c>
      <c r="E7" s="336"/>
      <c r="F7" s="336">
        <v>80000</v>
      </c>
      <c r="G7" s="385" t="s">
        <v>393</v>
      </c>
    </row>
    <row r="8" spans="1:7" ht="57.75" customHeight="1" x14ac:dyDescent="0.25">
      <c r="A8" s="334">
        <v>2</v>
      </c>
      <c r="B8" s="335" t="s">
        <v>394</v>
      </c>
      <c r="C8" s="336">
        <v>20100</v>
      </c>
      <c r="D8" s="336">
        <v>20100</v>
      </c>
      <c r="E8" s="336">
        <v>20100</v>
      </c>
      <c r="F8" s="612"/>
      <c r="G8" s="603" t="s">
        <v>375</v>
      </c>
    </row>
    <row r="9" spans="1:7" ht="40.5" customHeight="1" x14ac:dyDescent="0.2">
      <c r="A9" s="334">
        <v>3</v>
      </c>
      <c r="B9" s="335" t="s">
        <v>395</v>
      </c>
      <c r="C9" s="336">
        <v>5300</v>
      </c>
      <c r="D9" s="336">
        <v>5300</v>
      </c>
      <c r="E9" s="336">
        <v>5300</v>
      </c>
      <c r="F9" s="386"/>
      <c r="G9" s="387"/>
    </row>
    <row r="10" spans="1:7" ht="40.5" customHeight="1" x14ac:dyDescent="0.2">
      <c r="A10" s="334">
        <v>4</v>
      </c>
      <c r="B10" s="335" t="s">
        <v>396</v>
      </c>
      <c r="C10" s="336">
        <v>10000</v>
      </c>
      <c r="D10" s="336">
        <v>10000</v>
      </c>
      <c r="E10" s="336">
        <v>10000</v>
      </c>
      <c r="F10" s="386"/>
      <c r="G10" s="387"/>
    </row>
    <row r="11" spans="1:7" ht="40.5" customHeight="1" x14ac:dyDescent="0.2">
      <c r="A11" s="334">
        <v>5</v>
      </c>
      <c r="B11" s="335" t="s">
        <v>397</v>
      </c>
      <c r="C11" s="336">
        <v>40000</v>
      </c>
      <c r="D11" s="336">
        <v>40000</v>
      </c>
      <c r="E11" s="336"/>
      <c r="F11" s="386">
        <v>40000</v>
      </c>
      <c r="G11" s="387"/>
    </row>
    <row r="12" spans="1:7" ht="40.5" customHeight="1" x14ac:dyDescent="0.2">
      <c r="A12" s="334">
        <v>6</v>
      </c>
      <c r="B12" s="335" t="s">
        <v>398</v>
      </c>
      <c r="C12" s="336">
        <v>3000</v>
      </c>
      <c r="D12" s="336">
        <v>3000</v>
      </c>
      <c r="E12" s="336">
        <v>3000</v>
      </c>
      <c r="F12" s="386"/>
      <c r="G12" s="387"/>
    </row>
    <row r="13" spans="1:7" ht="40.5" customHeight="1" x14ac:dyDescent="0.2">
      <c r="A13" s="334">
        <v>7</v>
      </c>
      <c r="B13" s="203" t="s">
        <v>314</v>
      </c>
      <c r="C13" s="336">
        <v>52574</v>
      </c>
      <c r="D13" s="336">
        <v>52574</v>
      </c>
      <c r="E13" s="336"/>
      <c r="F13" s="386">
        <v>52574</v>
      </c>
      <c r="G13" s="385" t="s">
        <v>452</v>
      </c>
    </row>
    <row r="14" spans="1:7" ht="40.5" customHeight="1" x14ac:dyDescent="0.2">
      <c r="A14" s="687">
        <v>8</v>
      </c>
      <c r="B14" s="688" t="s">
        <v>547</v>
      </c>
      <c r="C14" s="689"/>
      <c r="D14" s="689">
        <v>50000</v>
      </c>
      <c r="E14" s="689">
        <v>50000</v>
      </c>
      <c r="F14" s="690"/>
      <c r="G14" s="564"/>
    </row>
    <row r="15" spans="1:7" s="7" customFormat="1" ht="20.100000000000001" customHeight="1" thickBot="1" x14ac:dyDescent="0.25">
      <c r="A15" s="613"/>
      <c r="B15" s="614" t="s">
        <v>174</v>
      </c>
      <c r="C15" s="615">
        <f>SUM(C7:C8)+C9+C10+C11+C12+C13</f>
        <v>210974</v>
      </c>
      <c r="D15" s="615">
        <f>SUM(D7:D8)+D9+D10+D11+D12+D13+D14</f>
        <v>260974</v>
      </c>
      <c r="E15" s="615">
        <f>SUM(E7:E8)+E9+E10+E11+E12+E13+E14</f>
        <v>88400</v>
      </c>
      <c r="F15" s="615">
        <f>SUM(F7:F8)+F11+F13</f>
        <v>172574</v>
      </c>
      <c r="G15" s="616"/>
    </row>
    <row r="16" spans="1:7" ht="15.75" x14ac:dyDescent="0.2">
      <c r="A16" s="337"/>
      <c r="B16" s="338"/>
      <c r="C16" s="338"/>
      <c r="D16" s="338"/>
    </row>
    <row r="17" spans="1:7" ht="15.75" x14ac:dyDescent="0.2">
      <c r="A17" s="337"/>
      <c r="B17" s="338"/>
      <c r="C17" s="339"/>
      <c r="D17" s="339"/>
    </row>
    <row r="18" spans="1:7" ht="15" x14ac:dyDescent="0.2">
      <c r="A18" s="338"/>
      <c r="B18" s="338"/>
      <c r="C18" s="338"/>
      <c r="D18" s="338"/>
      <c r="F18" s="125"/>
    </row>
    <row r="19" spans="1:7" ht="15.75" x14ac:dyDescent="0.2">
      <c r="A19" s="337"/>
      <c r="B19" s="340"/>
      <c r="C19" s="341"/>
      <c r="D19" s="341"/>
      <c r="E19" s="126"/>
      <c r="F19" s="126"/>
      <c r="G19" s="127"/>
    </row>
    <row r="20" spans="1:7" ht="15" customHeight="1" x14ac:dyDescent="0.2">
      <c r="A20" s="337"/>
      <c r="B20" s="342"/>
      <c r="C20" s="343"/>
      <c r="D20" s="343"/>
      <c r="E20" s="128"/>
      <c r="F20" s="128"/>
      <c r="G20" s="127"/>
    </row>
    <row r="21" spans="1:7" ht="15" customHeight="1" x14ac:dyDescent="0.2">
      <c r="A21" s="337"/>
      <c r="B21" s="344"/>
      <c r="C21" s="343"/>
      <c r="D21" s="343"/>
      <c r="E21" s="128"/>
      <c r="F21" s="129"/>
      <c r="G21" s="127"/>
    </row>
    <row r="22" spans="1:7" ht="15.75" x14ac:dyDescent="0.2">
      <c r="A22" s="337"/>
      <c r="B22" s="342"/>
      <c r="C22" s="343"/>
      <c r="D22" s="343"/>
      <c r="E22" s="128"/>
      <c r="F22" s="128"/>
      <c r="G22" s="127"/>
    </row>
    <row r="23" spans="1:7" ht="15.75" x14ac:dyDescent="0.2">
      <c r="A23" s="337"/>
      <c r="B23" s="344"/>
      <c r="C23" s="344"/>
      <c r="D23" s="344"/>
      <c r="E23" s="2"/>
      <c r="F23" s="2"/>
      <c r="G23" s="130"/>
    </row>
    <row r="24" spans="1:7" ht="15.75" x14ac:dyDescent="0.2">
      <c r="A24" s="337"/>
      <c r="B24" s="344"/>
      <c r="C24" s="344"/>
      <c r="D24" s="344"/>
      <c r="E24" s="2"/>
      <c r="F24" s="131"/>
      <c r="G24" s="2"/>
    </row>
    <row r="25" spans="1:7" ht="15.75" x14ac:dyDescent="0.2">
      <c r="A25" s="337"/>
      <c r="B25" s="344"/>
      <c r="C25" s="344"/>
      <c r="D25" s="344"/>
      <c r="E25" s="2"/>
      <c r="F25" s="132"/>
      <c r="G25" s="2"/>
    </row>
    <row r="26" spans="1:7" s="3" customFormat="1" ht="16.5" x14ac:dyDescent="0.3">
      <c r="A26" s="337"/>
      <c r="B26" s="342"/>
      <c r="C26" s="345"/>
      <c r="D26" s="345"/>
      <c r="E26" s="128"/>
      <c r="F26" s="128"/>
      <c r="G26" s="128"/>
    </row>
    <row r="27" spans="1:7" s="3" customFormat="1" ht="16.5" x14ac:dyDescent="0.3">
      <c r="A27" s="337"/>
      <c r="B27" s="344"/>
      <c r="C27" s="344"/>
      <c r="D27" s="344"/>
      <c r="E27" s="2"/>
      <c r="F27" s="2"/>
      <c r="G27" s="2"/>
    </row>
    <row r="28" spans="1:7" s="3" customFormat="1" ht="16.5" x14ac:dyDescent="0.3">
      <c r="A28" s="337"/>
      <c r="B28" s="342"/>
      <c r="C28" s="343"/>
      <c r="D28" s="343"/>
      <c r="E28" s="128"/>
      <c r="F28" s="128"/>
      <c r="G28" s="127"/>
    </row>
    <row r="29" spans="1:7" s="3" customFormat="1" ht="16.5" x14ac:dyDescent="0.3">
      <c r="A29" s="337"/>
      <c r="B29" s="342"/>
      <c r="C29" s="343"/>
      <c r="D29" s="343"/>
      <c r="E29" s="128"/>
      <c r="F29" s="128"/>
      <c r="G29" s="127"/>
    </row>
    <row r="30" spans="1:7" s="3" customFormat="1" ht="16.5" x14ac:dyDescent="0.3">
      <c r="A30" s="337"/>
      <c r="B30" s="344"/>
      <c r="C30" s="346"/>
      <c r="D30" s="346"/>
      <c r="E30" s="130"/>
      <c r="F30" s="130"/>
      <c r="G30" s="2"/>
    </row>
    <row r="31" spans="1:7" s="3" customFormat="1" ht="16.5" x14ac:dyDescent="0.3">
      <c r="A31" s="347"/>
      <c r="B31" s="344"/>
      <c r="C31" s="346"/>
      <c r="D31" s="346"/>
      <c r="E31" s="130"/>
      <c r="F31" s="130"/>
      <c r="G31" s="2"/>
    </row>
    <row r="32" spans="1:7" s="3" customFormat="1" ht="15" customHeight="1" x14ac:dyDescent="0.3">
      <c r="A32" s="338"/>
      <c r="B32" s="338"/>
      <c r="C32" s="338"/>
      <c r="D32" s="338"/>
      <c r="E32" s="124"/>
      <c r="F32" s="1"/>
      <c r="G32" s="1"/>
    </row>
    <row r="33" spans="1:7" s="3" customFormat="1" ht="12" customHeight="1" x14ac:dyDescent="0.3">
      <c r="A33" s="338"/>
      <c r="B33" s="338"/>
      <c r="C33" s="338"/>
      <c r="D33" s="338"/>
      <c r="E33" s="1"/>
      <c r="F33" s="1"/>
      <c r="G33" s="1"/>
    </row>
    <row r="34" spans="1:7" s="3" customFormat="1" ht="16.5" x14ac:dyDescent="0.3">
      <c r="A34" s="338"/>
      <c r="B34" s="338"/>
      <c r="C34" s="338"/>
      <c r="D34" s="338"/>
      <c r="E34" s="124"/>
      <c r="F34" s="1"/>
      <c r="G34" s="124"/>
    </row>
    <row r="35" spans="1:7" ht="15" x14ac:dyDescent="0.2">
      <c r="A35" s="338"/>
      <c r="B35" s="338"/>
      <c r="C35" s="338"/>
      <c r="D35" s="338"/>
    </row>
    <row r="36" spans="1:7" ht="15" x14ac:dyDescent="0.2">
      <c r="A36" s="338"/>
      <c r="B36" s="338"/>
      <c r="C36" s="338"/>
      <c r="D36" s="338"/>
    </row>
    <row r="37" spans="1:7" ht="15" x14ac:dyDescent="0.2">
      <c r="A37" s="338"/>
      <c r="B37" s="338"/>
      <c r="C37" s="338"/>
      <c r="D37" s="338"/>
    </row>
    <row r="38" spans="1:7" ht="15" x14ac:dyDescent="0.2">
      <c r="A38" s="338"/>
      <c r="B38" s="338"/>
      <c r="C38" s="338"/>
      <c r="D38" s="338"/>
    </row>
  </sheetData>
  <mergeCells count="4">
    <mergeCell ref="A1:G1"/>
    <mergeCell ref="A2:G2"/>
    <mergeCell ref="A3:G3"/>
    <mergeCell ref="B6:G6"/>
  </mergeCells>
  <printOptions horizontalCentered="1"/>
  <pageMargins left="0.19685039370078741" right="0.19685039370078741" top="0.59055118110236227" bottom="0.59055118110236227" header="0.51181102362204722" footer="0.51181102362204722"/>
  <pageSetup paperSize="9" scale="69" orientation="portrait" vertic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50"/>
  </sheetPr>
  <dimension ref="A1:F36"/>
  <sheetViews>
    <sheetView zoomScaleNormal="100" zoomScaleSheetLayoutView="75" workbookViewId="0">
      <selection activeCell="G28" sqref="G28"/>
    </sheetView>
  </sheetViews>
  <sheetFormatPr defaultRowHeight="12.75" x14ac:dyDescent="0.2"/>
  <cols>
    <col min="1" max="1" width="4.42578125" style="82" customWidth="1"/>
    <col min="2" max="2" width="30.7109375" style="82" customWidth="1"/>
    <col min="3" max="3" width="23.7109375" style="82" customWidth="1"/>
    <col min="4" max="4" width="18.5703125" style="82" customWidth="1"/>
    <col min="5" max="5" width="14.42578125" style="82" customWidth="1"/>
    <col min="6" max="6" width="15" style="82" customWidth="1"/>
    <col min="7" max="8" width="9.140625" style="82"/>
    <col min="9" max="9" width="7.42578125" style="82" customWidth="1"/>
    <col min="10" max="12" width="9.140625" style="82"/>
    <col min="13" max="13" width="7.7109375" style="82" customWidth="1"/>
    <col min="14" max="14" width="8" style="82" customWidth="1"/>
    <col min="15" max="15" width="7.85546875" style="82" customWidth="1"/>
    <col min="16" max="16" width="8.140625" style="82" customWidth="1"/>
    <col min="17" max="17" width="7.7109375" style="82" customWidth="1"/>
    <col min="18" max="16384" width="9.140625" style="82"/>
  </cols>
  <sheetData>
    <row r="1" spans="1:6" ht="12.75" customHeight="1" x14ac:dyDescent="0.2">
      <c r="A1" s="742" t="s">
        <v>463</v>
      </c>
      <c r="B1" s="742"/>
      <c r="C1" s="742"/>
      <c r="D1" s="742"/>
      <c r="E1" s="742"/>
      <c r="F1" s="742"/>
    </row>
    <row r="2" spans="1:6" ht="27.75" customHeight="1" x14ac:dyDescent="0.2">
      <c r="A2" s="743" t="s">
        <v>400</v>
      </c>
      <c r="B2" s="743"/>
      <c r="C2" s="743"/>
      <c r="D2" s="743"/>
      <c r="E2" s="743"/>
      <c r="F2" s="743"/>
    </row>
    <row r="3" spans="1:6" ht="16.5" thickBot="1" x14ac:dyDescent="0.3">
      <c r="A3" s="744"/>
      <c r="B3" s="744"/>
      <c r="C3" s="745"/>
      <c r="D3" s="745"/>
      <c r="E3" s="746"/>
      <c r="F3" s="746"/>
    </row>
    <row r="4" spans="1:6" ht="30" customHeight="1" x14ac:dyDescent="0.2">
      <c r="A4" s="747" t="s">
        <v>6</v>
      </c>
      <c r="B4" s="749" t="s">
        <v>35</v>
      </c>
      <c r="C4" s="751" t="s">
        <v>399</v>
      </c>
      <c r="D4" s="753" t="s">
        <v>457</v>
      </c>
      <c r="E4" s="738" t="s">
        <v>36</v>
      </c>
      <c r="F4" s="740" t="s">
        <v>37</v>
      </c>
    </row>
    <row r="5" spans="1:6" ht="17.25" customHeight="1" x14ac:dyDescent="0.2">
      <c r="A5" s="748"/>
      <c r="B5" s="750"/>
      <c r="C5" s="752"/>
      <c r="D5" s="754"/>
      <c r="E5" s="739"/>
      <c r="F5" s="741"/>
    </row>
    <row r="6" spans="1:6" ht="20.25" customHeight="1" x14ac:dyDescent="0.25">
      <c r="A6" s="325">
        <v>1</v>
      </c>
      <c r="B6" s="326" t="s">
        <v>38</v>
      </c>
      <c r="C6" s="418">
        <v>24</v>
      </c>
      <c r="D6" s="418">
        <v>24</v>
      </c>
      <c r="E6" s="418">
        <v>24</v>
      </c>
      <c r="F6" s="422"/>
    </row>
    <row r="7" spans="1:6" ht="15.75" customHeight="1" x14ac:dyDescent="0.25">
      <c r="A7" s="325">
        <v>2</v>
      </c>
      <c r="B7" s="326" t="s">
        <v>233</v>
      </c>
      <c r="C7" s="418">
        <v>11</v>
      </c>
      <c r="D7" s="418">
        <v>11</v>
      </c>
      <c r="E7" s="418">
        <v>9</v>
      </c>
      <c r="F7" s="422">
        <v>2</v>
      </c>
    </row>
    <row r="8" spans="1:6" ht="15.75" x14ac:dyDescent="0.25">
      <c r="A8" s="325">
        <v>3</v>
      </c>
      <c r="B8" s="327" t="s">
        <v>90</v>
      </c>
      <c r="C8" s="418">
        <v>9</v>
      </c>
      <c r="D8" s="418">
        <v>9</v>
      </c>
      <c r="E8" s="418">
        <v>9</v>
      </c>
      <c r="F8" s="422"/>
    </row>
    <row r="9" spans="1:6" ht="15.75" x14ac:dyDescent="0.25">
      <c r="A9" s="325">
        <v>4</v>
      </c>
      <c r="B9" s="326" t="s">
        <v>83</v>
      </c>
      <c r="C9" s="418">
        <v>7</v>
      </c>
      <c r="D9" s="418">
        <v>7</v>
      </c>
      <c r="E9" s="418">
        <v>7</v>
      </c>
      <c r="F9" s="422"/>
    </row>
    <row r="10" spans="1:6" ht="31.5" x14ac:dyDescent="0.25">
      <c r="A10" s="325">
        <v>5</v>
      </c>
      <c r="B10" s="326" t="s">
        <v>39</v>
      </c>
      <c r="C10" s="418">
        <v>29</v>
      </c>
      <c r="D10" s="418">
        <v>29</v>
      </c>
      <c r="E10" s="418">
        <v>29</v>
      </c>
      <c r="F10" s="422"/>
    </row>
    <row r="11" spans="1:6" ht="31.5" x14ac:dyDescent="0.25">
      <c r="A11" s="325">
        <v>6</v>
      </c>
      <c r="B11" s="326" t="s">
        <v>195</v>
      </c>
      <c r="C11" s="418">
        <v>80</v>
      </c>
      <c r="D11" s="418">
        <v>80</v>
      </c>
      <c r="E11" s="418">
        <v>79</v>
      </c>
      <c r="F11" s="422">
        <v>1</v>
      </c>
    </row>
    <row r="12" spans="1:6" ht="24.75" customHeight="1" x14ac:dyDescent="0.2">
      <c r="A12" s="325">
        <v>7</v>
      </c>
      <c r="B12" s="326" t="s">
        <v>8</v>
      </c>
      <c r="C12" s="419">
        <v>6</v>
      </c>
      <c r="D12" s="419">
        <v>6</v>
      </c>
      <c r="E12" s="419">
        <v>6</v>
      </c>
      <c r="F12" s="423"/>
    </row>
    <row r="13" spans="1:6" ht="17.25" customHeight="1" x14ac:dyDescent="0.2">
      <c r="A13" s="328"/>
      <c r="B13" s="329" t="s">
        <v>40</v>
      </c>
      <c r="C13" s="330">
        <f>SUM(C6:C12)</f>
        <v>166</v>
      </c>
      <c r="D13" s="330">
        <f>SUM(D6:D12)</f>
        <v>166</v>
      </c>
      <c r="E13" s="330">
        <f>SUM(E6:E12)</f>
        <v>163</v>
      </c>
      <c r="F13" s="424">
        <f>SUM(F6:F12)</f>
        <v>3</v>
      </c>
    </row>
    <row r="14" spans="1:6" ht="26.25" customHeight="1" thickBot="1" x14ac:dyDescent="0.3">
      <c r="A14" s="420"/>
      <c r="B14" s="421" t="s">
        <v>41</v>
      </c>
      <c r="C14" s="421">
        <v>2</v>
      </c>
      <c r="D14" s="421">
        <v>2</v>
      </c>
      <c r="E14" s="421">
        <v>2</v>
      </c>
      <c r="F14" s="425"/>
    </row>
    <row r="15" spans="1:6" ht="15" x14ac:dyDescent="0.2">
      <c r="A15" s="205"/>
      <c r="B15" s="205"/>
      <c r="C15" s="331"/>
      <c r="D15" s="579"/>
    </row>
    <row r="16" spans="1:6" ht="15" x14ac:dyDescent="0.2">
      <c r="A16" s="205"/>
      <c r="B16" s="205"/>
      <c r="C16" s="205"/>
      <c r="D16" s="205"/>
    </row>
    <row r="17" spans="1:5" ht="15" x14ac:dyDescent="0.2">
      <c r="A17" s="205"/>
      <c r="B17" s="205"/>
      <c r="C17" s="205"/>
      <c r="D17" s="205"/>
    </row>
    <row r="18" spans="1:5" ht="15" x14ac:dyDescent="0.2">
      <c r="A18" s="205"/>
      <c r="B18" s="205"/>
      <c r="C18" s="205"/>
      <c r="D18" s="205"/>
    </row>
    <row r="19" spans="1:5" ht="15" x14ac:dyDescent="0.2">
      <c r="A19" s="205"/>
      <c r="B19" s="205"/>
      <c r="C19" s="205"/>
      <c r="D19" s="205"/>
    </row>
    <row r="20" spans="1:5" ht="15" x14ac:dyDescent="0.2">
      <c r="A20" s="205"/>
      <c r="B20" s="205"/>
      <c r="C20" s="205"/>
      <c r="D20" s="205"/>
    </row>
    <row r="21" spans="1:5" ht="15" x14ac:dyDescent="0.2">
      <c r="A21" s="205"/>
      <c r="B21" s="205"/>
      <c r="C21" s="205"/>
      <c r="D21" s="205"/>
    </row>
    <row r="22" spans="1:5" ht="15" x14ac:dyDescent="0.2">
      <c r="A22" s="205"/>
      <c r="B22" s="205"/>
      <c r="C22" s="205"/>
      <c r="D22" s="205"/>
    </row>
    <row r="23" spans="1:5" ht="15" x14ac:dyDescent="0.2">
      <c r="A23" s="205"/>
      <c r="B23" s="205"/>
      <c r="C23" s="205"/>
      <c r="D23" s="205"/>
    </row>
    <row r="24" spans="1:5" ht="15" x14ac:dyDescent="0.2">
      <c r="A24" s="332"/>
      <c r="B24" s="332"/>
      <c r="C24" s="332"/>
      <c r="D24" s="332"/>
    </row>
    <row r="25" spans="1:5" ht="15" x14ac:dyDescent="0.2">
      <c r="A25" s="332"/>
      <c r="B25" s="332"/>
      <c r="C25" s="332"/>
      <c r="D25" s="332"/>
    </row>
    <row r="26" spans="1:5" ht="15" x14ac:dyDescent="0.2">
      <c r="A26" s="332"/>
      <c r="B26" s="332"/>
      <c r="C26" s="332"/>
      <c r="D26" s="332"/>
    </row>
    <row r="27" spans="1:5" ht="15" x14ac:dyDescent="0.2">
      <c r="A27" s="332"/>
      <c r="B27" s="332"/>
      <c r="C27" s="332"/>
      <c r="D27" s="332"/>
    </row>
    <row r="28" spans="1:5" ht="15" x14ac:dyDescent="0.2">
      <c r="A28" s="332"/>
      <c r="B28" s="332"/>
      <c r="C28" s="332"/>
      <c r="D28" s="332"/>
    </row>
    <row r="29" spans="1:5" ht="15" x14ac:dyDescent="0.2">
      <c r="A29" s="332"/>
      <c r="B29" s="332"/>
      <c r="C29" s="332"/>
      <c r="D29" s="332"/>
    </row>
    <row r="30" spans="1:5" ht="15" x14ac:dyDescent="0.2">
      <c r="A30" s="332"/>
      <c r="B30" s="332"/>
      <c r="C30" s="332"/>
      <c r="D30" s="332"/>
    </row>
    <row r="31" spans="1:5" ht="15" x14ac:dyDescent="0.2">
      <c r="A31" s="332"/>
      <c r="B31" s="332"/>
      <c r="C31" s="332"/>
      <c r="D31" s="332"/>
      <c r="E31" s="87"/>
    </row>
    <row r="32" spans="1:5" ht="15" x14ac:dyDescent="0.2">
      <c r="A32" s="205"/>
      <c r="B32" s="205"/>
      <c r="C32" s="205"/>
      <c r="D32" s="205"/>
    </row>
    <row r="33" spans="1:4" ht="15" x14ac:dyDescent="0.2">
      <c r="A33" s="205"/>
      <c r="B33" s="205"/>
      <c r="C33" s="205"/>
      <c r="D33" s="205"/>
    </row>
    <row r="34" spans="1:4" ht="15" x14ac:dyDescent="0.2">
      <c r="A34" s="205"/>
      <c r="B34" s="205"/>
      <c r="C34" s="205"/>
      <c r="D34" s="205"/>
    </row>
    <row r="35" spans="1:4" ht="15" x14ac:dyDescent="0.2">
      <c r="A35" s="205"/>
      <c r="B35" s="205"/>
      <c r="C35" s="205"/>
      <c r="D35" s="205"/>
    </row>
    <row r="36" spans="1:4" ht="15" x14ac:dyDescent="0.2">
      <c r="A36" s="205"/>
      <c r="B36" s="205"/>
      <c r="C36" s="205"/>
      <c r="D36" s="205"/>
    </row>
  </sheetData>
  <mergeCells count="10">
    <mergeCell ref="E4:E5"/>
    <mergeCell ref="F4:F5"/>
    <mergeCell ref="A1:F1"/>
    <mergeCell ref="A2:F2"/>
    <mergeCell ref="A3:B3"/>
    <mergeCell ref="C3:F3"/>
    <mergeCell ref="A4:A5"/>
    <mergeCell ref="B4:B5"/>
    <mergeCell ref="C4:C5"/>
    <mergeCell ref="D4:D5"/>
  </mergeCells>
  <phoneticPr fontId="0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80" orientation="portrait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24</vt:i4>
      </vt:variant>
      <vt:variant>
        <vt:lpstr>Névvel ellátott tartományok</vt:lpstr>
      </vt:variant>
      <vt:variant>
        <vt:i4>14</vt:i4>
      </vt:variant>
    </vt:vector>
  </HeadingPairs>
  <TitlesOfParts>
    <vt:vector size="38" baseType="lpstr">
      <vt:lpstr>1. ÖSSZES bevétel (2)</vt:lpstr>
      <vt:lpstr>2. ÖSSZES kiadások</vt:lpstr>
      <vt:lpstr>3.Intézményi bevételek (2)</vt:lpstr>
      <vt:lpstr>4.Intézményi kiadások (2)</vt:lpstr>
      <vt:lpstr>5.1 Önkormányzat bevétele (2)</vt:lpstr>
      <vt:lpstr>5.2 Önkormányzat kiadása (3)</vt:lpstr>
      <vt:lpstr>6. beruházás</vt:lpstr>
      <vt:lpstr>7.  felújítás (2)</vt:lpstr>
      <vt:lpstr>8.  melléklet létszám (2 (4)</vt:lpstr>
      <vt:lpstr>9.1.mell működés mérleg</vt:lpstr>
      <vt:lpstr>9.2.mell felhalm mérleg</vt:lpstr>
      <vt:lpstr>9.3. összevont kv-i mérleg</vt:lpstr>
      <vt:lpstr>10. melléklet EU tám. projektek</vt:lpstr>
      <vt:lpstr>11. melléklet ált. és cé (2)</vt:lpstr>
      <vt:lpstr>12. melléklet többéves</vt:lpstr>
      <vt:lpstr>13. sz.melléklet ütemterv</vt:lpstr>
      <vt:lpstr>14. közvetett támogatások</vt:lpstr>
      <vt:lpstr>15. támogatások </vt:lpstr>
      <vt:lpstr>16.melléklet</vt:lpstr>
      <vt:lpstr>17. melléklet</vt:lpstr>
      <vt:lpstr>1.tájékoztató kimutatás (3)</vt:lpstr>
      <vt:lpstr>2.Tájékoztató kimutatás (2)</vt:lpstr>
      <vt:lpstr>3. Tájékoztató kimutatás</vt:lpstr>
      <vt:lpstr>4.Tájékoztató kimutatás</vt:lpstr>
      <vt:lpstr>'2.Tájékoztató kimutatás (2)'!Nyomtatási_cím</vt:lpstr>
      <vt:lpstr>'5.1 Önkormányzat bevétele (2)'!Nyomtatási_cím</vt:lpstr>
      <vt:lpstr>'5.2 Önkormányzat kiadása (3)'!Nyomtatási_cím</vt:lpstr>
      <vt:lpstr>'12. melléklet többéves'!Nyomtatási_terület</vt:lpstr>
      <vt:lpstr>'13. sz.melléklet ütemterv'!Nyomtatási_terület</vt:lpstr>
      <vt:lpstr>'2.Tájékoztató kimutatás (2)'!Nyomtatási_terület</vt:lpstr>
      <vt:lpstr>'3. Tájékoztató kimutatás'!Nyomtatási_terület</vt:lpstr>
      <vt:lpstr>'3.Intézményi bevételek (2)'!Nyomtatási_terület</vt:lpstr>
      <vt:lpstr>'4.Intézményi kiadások (2)'!Nyomtatási_terület</vt:lpstr>
      <vt:lpstr>'5.1 Önkormányzat bevétele (2)'!Nyomtatási_terület</vt:lpstr>
      <vt:lpstr>'5.2 Önkormányzat kiadása (3)'!Nyomtatási_terület</vt:lpstr>
      <vt:lpstr>'6. beruházás'!Nyomtatási_terület</vt:lpstr>
      <vt:lpstr>'9.1.mell működés mérleg'!Nyomtatási_terület</vt:lpstr>
      <vt:lpstr>'9.2.mell felhalm mérleg'!Nyomtatási_terület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Pappné Boros Magdolna</dc:creator>
  <cp:lastModifiedBy>Pappné Boros Magdolna</cp:lastModifiedBy>
  <cp:lastPrinted>2018-11-16T09:48:58Z</cp:lastPrinted>
  <dcterms:created xsi:type="dcterms:W3CDTF">1998-12-06T10:54:59Z</dcterms:created>
  <dcterms:modified xsi:type="dcterms:W3CDTF">2018-11-20T08:16:49Z</dcterms:modified>
</cp:coreProperties>
</file>